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7290" tabRatio="869" activeTab="3"/>
  </bookViews>
  <sheets>
    <sheet name="PrihTros_Org" sheetId="1" r:id="rId1"/>
    <sheet name="BS_ORG" sheetId="2" r:id="rId2"/>
    <sheet name="SPD_2015" sheetId="3" r:id="rId3"/>
    <sheet name="2015" sheetId="4" r:id="rId4"/>
    <sheet name="DE" sheetId="5" r:id="rId5"/>
  </sheets>
  <externalReferences>
    <externalReference r:id="rId8"/>
  </externalReferences>
  <definedNames>
    <definedName name="_xlnm.Print_Area" localSheetId="1">'BS_ORG'!$B$90:$AK$227</definedName>
    <definedName name="_xlnm.Print_Area" localSheetId="4">'DE'!$A$79:$AH$176</definedName>
    <definedName name="_xlnm.Print_Area" localSheetId="0">'PrihTros_Org'!$B$94:$AG$227</definedName>
  </definedNames>
  <calcPr fullCalcOnLoad="1"/>
</workbook>
</file>

<file path=xl/sharedStrings.xml><?xml version="1.0" encoding="utf-8"?>
<sst xmlns="http://schemas.openxmlformats.org/spreadsheetml/2006/main" count="1234" uniqueCount="801">
  <si>
    <t>___________________</t>
  </si>
  <si>
    <t>098</t>
  </si>
  <si>
    <t>Krediti od banki vo zemjata</t>
  </si>
  <si>
    <t xml:space="preserve">Smetka </t>
  </si>
  <si>
    <t>(vo denari)</t>
  </si>
  <si>
    <t>Red.
br.</t>
  </si>
  <si>
    <t xml:space="preserve">Grupa na konta ili konto </t>
  </si>
  <si>
    <t xml:space="preserve">POZICIJA </t>
  </si>
  <si>
    <t>I  z  n  o  s</t>
  </si>
  <si>
    <t>Prethodna godina
(po~etna sostojba)</t>
  </si>
  <si>
    <t>T e k  v n a    g o d i n a</t>
  </si>
  <si>
    <t>Bruto</t>
  </si>
  <si>
    <t>Ispravka na 
vrednosta</t>
  </si>
  <si>
    <t>Neto
(6-7)</t>
  </si>
  <si>
    <t>00</t>
  </si>
  <si>
    <t>020 i 029 d</t>
  </si>
  <si>
    <t xml:space="preserve">Grade`ni objekti </t>
  </si>
  <si>
    <t>021 i 029 d</t>
  </si>
  <si>
    <t>5.</t>
  </si>
  <si>
    <t>022 i 029</t>
  </si>
  <si>
    <t>6.</t>
  </si>
  <si>
    <t>023 i 029 d</t>
  </si>
  <si>
    <t>7.</t>
  </si>
  <si>
    <t xml:space="preserve">024 i 029d </t>
  </si>
  <si>
    <t>8.</t>
  </si>
  <si>
    <t>025 i 029</t>
  </si>
  <si>
    <t xml:space="preserve">Drugi materijalni sredstva </t>
  </si>
  <si>
    <t>9.</t>
  </si>
  <si>
    <t>10.</t>
  </si>
  <si>
    <t>04</t>
  </si>
  <si>
    <t>Izdvoeni pari~ni sredstva</t>
  </si>
  <si>
    <t xml:space="preserve">Pobaruvawa od Buxetot </t>
  </si>
  <si>
    <t>Pobaruvawa od fondot</t>
  </si>
  <si>
    <t xml:space="preserve">122 i 129 d </t>
  </si>
  <si>
    <t>123 i 129 d</t>
  </si>
  <si>
    <t>Pobaruvawa od kupuva~i
 vo stranstvo</t>
  </si>
  <si>
    <t>190 do 197</t>
  </si>
  <si>
    <t>Drugi aktivni vremenski 
razgrani~uvawa</t>
  </si>
  <si>
    <t xml:space="preserve">Materijali </t>
  </si>
  <si>
    <t xml:space="preserve">Rezervni delovi </t>
  </si>
  <si>
    <t xml:space="preserve">Siten inventar </t>
  </si>
  <si>
    <t>Gotovi proizvodi</t>
  </si>
  <si>
    <t>65,66 i 67</t>
  </si>
  <si>
    <t>Stoki, avansi, depoziti i kaucii</t>
  </si>
  <si>
    <t>Nepokrieni rashodi od 
porane{ni godini</t>
  </si>
  <si>
    <t xml:space="preserve">Nepokrieni rashodi </t>
  </si>
  <si>
    <t>08</t>
  </si>
  <si>
    <t>990 do 994</t>
  </si>
  <si>
    <t>Dr`aven -javen kapital</t>
  </si>
  <si>
    <t>Obvrski po dolgoro~ni krediti</t>
  </si>
  <si>
    <t xml:space="preserve">Drugi krediti vo zemjata </t>
  </si>
  <si>
    <t>Dolgoro~ni  obvrski za primeni depoziti i kaucii</t>
  </si>
  <si>
    <t xml:space="preserve">Obvrski za krediti vo zemjata </t>
  </si>
  <si>
    <t>Obvrski za krediti vo stranstvo</t>
  </si>
  <si>
    <t xml:space="preserve">Obvrski za vlo`eni sredstva vo zemjata </t>
  </si>
  <si>
    <t xml:space="preserve">Drugi karatkoro~ni finansiki obvrski </t>
  </si>
  <si>
    <t>Obvrski za danok na dodadena vrednost</t>
  </si>
  <si>
    <t xml:space="preserve">Obvrsi za carini i carinski dava~ki </t>
  </si>
  <si>
    <t>995 do 999</t>
  </si>
  <si>
    <t xml:space="preserve">VONBILANSNA EVIDENCIJA-
PASIVA </t>
  </si>
  <si>
    <t xml:space="preserve">MP </t>
  </si>
  <si>
    <t xml:space="preserve">Rakovoditel, </t>
  </si>
  <si>
    <t>_______________</t>
  </si>
  <si>
    <t>402</t>
  </si>
  <si>
    <t>006</t>
  </si>
  <si>
    <t>420</t>
  </si>
  <si>
    <t>007</t>
  </si>
  <si>
    <t>013</t>
  </si>
  <si>
    <t>014</t>
  </si>
  <si>
    <t>016</t>
  </si>
  <si>
    <t>017</t>
  </si>
  <si>
    <t>019</t>
  </si>
  <si>
    <t>451</t>
  </si>
  <si>
    <t>452</t>
  </si>
  <si>
    <t>461</t>
  </si>
  <si>
    <t>027</t>
  </si>
  <si>
    <t>031</t>
  </si>
  <si>
    <t>033</t>
  </si>
  <si>
    <t>034</t>
  </si>
  <si>
    <t>035</t>
  </si>
  <si>
    <t>036</t>
  </si>
  <si>
    <t>037</t>
  </si>
  <si>
    <t>038</t>
  </si>
  <si>
    <t>039</t>
  </si>
  <si>
    <t>041</t>
  </si>
  <si>
    <t>043</t>
  </si>
  <si>
    <t>044</t>
  </si>
  <si>
    <t>047</t>
  </si>
  <si>
    <t>048</t>
  </si>
  <si>
    <t>050</t>
  </si>
  <si>
    <t>051</t>
  </si>
  <si>
    <t>830</t>
  </si>
  <si>
    <t>Za pokrivawe na zaguba</t>
  </si>
  <si>
    <t>052</t>
  </si>
  <si>
    <t>831</t>
  </si>
  <si>
    <t>Za povra}aj vo buxetot odnosno Fondot</t>
  </si>
  <si>
    <t>053</t>
  </si>
  <si>
    <t>833</t>
  </si>
  <si>
    <t>Za prenos vo narednata godina</t>
  </si>
  <si>
    <t>054</t>
  </si>
  <si>
    <t>055</t>
  </si>
  <si>
    <t>056</t>
  </si>
  <si>
    <t>711</t>
  </si>
  <si>
    <t>057</t>
  </si>
  <si>
    <t>058</t>
  </si>
  <si>
    <t>Danoci od imot</t>
  </si>
  <si>
    <t>059</t>
  </si>
  <si>
    <t>Doma{ni danoci na stoki i uslugi</t>
  </si>
  <si>
    <t>060</t>
  </si>
  <si>
    <t>061</t>
  </si>
  <si>
    <t>062</t>
  </si>
  <si>
    <t xml:space="preserve">Danoci na specifi~ni uslugi </t>
  </si>
  <si>
    <t>063</t>
  </si>
  <si>
    <t>064</t>
  </si>
  <si>
    <t>065</t>
  </si>
  <si>
    <t>066</t>
  </si>
  <si>
    <t>721</t>
  </si>
  <si>
    <t>Pretpriema~ki prihod i prihod od imot</t>
  </si>
  <si>
    <t>067</t>
  </si>
  <si>
    <t>Taksi i nadomestoci</t>
  </si>
  <si>
    <t>068</t>
  </si>
  <si>
    <t>069</t>
  </si>
  <si>
    <t xml:space="preserve">Drugi vladini uslugi </t>
  </si>
  <si>
    <t>070</t>
  </si>
  <si>
    <t>Drugi nedano~ni prihodi</t>
  </si>
  <si>
    <t>071</t>
  </si>
  <si>
    <t>072</t>
  </si>
  <si>
    <t xml:space="preserve">Proda`ba na kapitalni sredstva </t>
  </si>
  <si>
    <t>073</t>
  </si>
  <si>
    <t>Proda`ba na stoki</t>
  </si>
  <si>
    <t>074</t>
  </si>
  <si>
    <t>075</t>
  </si>
  <si>
    <t>076</t>
  </si>
  <si>
    <t>077</t>
  </si>
  <si>
    <t>741</t>
  </si>
  <si>
    <t>Transferi od drugi nivoa na vlast</t>
  </si>
  <si>
    <t>078</t>
  </si>
  <si>
    <t>742</t>
  </si>
  <si>
    <t>Donacii od stranstvo</t>
  </si>
  <si>
    <t>079</t>
  </si>
  <si>
    <t>080</t>
  </si>
  <si>
    <t>751</t>
  </si>
  <si>
    <t>Dolgoro~ni obvrznici</t>
  </si>
  <si>
    <t>083</t>
  </si>
  <si>
    <t>Drugo doma{no zadol`uvawe</t>
  </si>
  <si>
    <t>084</t>
  </si>
  <si>
    <t>085</t>
  </si>
  <si>
    <t>Me|unarodni razvojni agencii</t>
  </si>
  <si>
    <t>086</t>
  </si>
  <si>
    <t>Stranski vladi</t>
  </si>
  <si>
    <t>087</t>
  </si>
  <si>
    <t>769</t>
  </si>
  <si>
    <t>Drugi zadol`uvawa vo stranstvo</t>
  </si>
  <si>
    <t>091</t>
  </si>
  <si>
    <t>093</t>
  </si>
  <si>
    <t>094</t>
  </si>
  <si>
    <t>Oznaka   na AOP</t>
  </si>
  <si>
    <t>Danok od dohod, od dobivka 
i od kapitalni dobivki</t>
  </si>
  <si>
    <t>Taksi za koristewe ili dozvoli
 za vr{we dejnost</t>
  </si>
  <si>
    <t>Proda`ba na zemji{te
i nematerijalni vlo`uvawa</t>
  </si>
  <si>
    <t xml:space="preserve">                                 __________________</t>
  </si>
  <si>
    <r>
      <t>III</t>
    </r>
    <r>
      <rPr>
        <sz val="10"/>
        <rFont val="Macedonian Tms"/>
        <family val="1"/>
      </rPr>
      <t>-1.MATERIJALNI SREDSTVA 
         VO PODGOTOVKA</t>
    </r>
  </si>
  <si>
    <t xml:space="preserve">   VONBILANSNA EVIDENCIJA -
   AKTIVA </t>
  </si>
  <si>
    <t>a)  Kraktoro~ni obvrski po osnov 
      na hartii od vrednost</t>
  </si>
  <si>
    <t>_______________________</t>
  </si>
  <si>
    <t>Danok od me|unarodna trgovija i
transakcii (carini i dava~ki)</t>
  </si>
  <si>
    <t>Devizna smetka</t>
  </si>
  <si>
    <t>Pobaruvawa od kupuva~i vo zemjata</t>
  </si>
  <si>
    <t>Obvrski sprema dobavuva~i vo zemjata</t>
  </si>
  <si>
    <t>011</t>
  </si>
  <si>
    <t>015</t>
  </si>
  <si>
    <t>018</t>
  </si>
  <si>
    <t>022</t>
  </si>
  <si>
    <t>023</t>
  </si>
  <si>
    <t>024</t>
  </si>
  <si>
    <t>025</t>
  </si>
  <si>
    <t>026</t>
  </si>
  <si>
    <t>028</t>
  </si>
  <si>
    <t>029</t>
  </si>
  <si>
    <t>042</t>
  </si>
  <si>
    <t>046</t>
  </si>
  <si>
    <t>049</t>
  </si>
  <si>
    <t>082</t>
  </si>
  <si>
    <t>088</t>
  </si>
  <si>
    <t>089</t>
  </si>
  <si>
    <t>092</t>
  </si>
  <si>
    <t>Devizni akreditivi</t>
  </si>
  <si>
    <t>Devizna blagajna</t>
  </si>
  <si>
    <t>Kontroli</t>
  </si>
  <si>
    <t xml:space="preserve">BILANS NA SOSTOJBA </t>
  </si>
  <si>
    <t>Obvrski sprema rabotnicite</t>
  </si>
  <si>
    <t>Obvrski za akcizi</t>
  </si>
  <si>
    <t>Obvrski za danoci i pridonesi po dogovor za delo i avtorsko delo</t>
  </si>
  <si>
    <t>Proizvodstvo</t>
  </si>
  <si>
    <t>Vlo`uvawa od stranski lica</t>
  </si>
  <si>
    <t>Krediti od stranstvo</t>
  </si>
  <si>
    <t>Drugi dolgoro~ni obvrski</t>
  </si>
  <si>
    <t>001</t>
  </si>
  <si>
    <t>002</t>
  </si>
  <si>
    <t>003</t>
  </si>
  <si>
    <t>004</t>
  </si>
  <si>
    <t>005</t>
  </si>
  <si>
    <t>008</t>
  </si>
  <si>
    <t>009</t>
  </si>
  <si>
    <t>Pove}egodi{ni nasadi</t>
  </si>
  <si>
    <t>Osnovno stado</t>
  </si>
  <si>
    <t>010</t>
  </si>
  <si>
    <t>012</t>
  </si>
  <si>
    <t>020</t>
  </si>
  <si>
    <t>021</t>
  </si>
  <si>
    <t>Dogovorni uslugi</t>
  </si>
  <si>
    <t>040</t>
  </si>
  <si>
    <t>045</t>
  </si>
  <si>
    <t>Obvrski za drugi danoci i pridonesi</t>
  </si>
  <si>
    <t>090</t>
  </si>
  <si>
    <t>Blagajna</t>
  </si>
  <si>
    <t>Otvoreni akreditivi</t>
  </si>
  <si>
    <t>Drugi pari~ni sredstva</t>
  </si>
  <si>
    <t>1.</t>
  </si>
  <si>
    <t>2.</t>
  </si>
  <si>
    <t>3.</t>
  </si>
  <si>
    <t>Oprema</t>
  </si>
  <si>
    <t>Prethodna godina</t>
  </si>
  <si>
    <t>Tekovna godina</t>
  </si>
  <si>
    <t>Stanovi i delovni objekti</t>
  </si>
  <si>
    <t>Avansi za materijalni sredstva</t>
  </si>
  <si>
    <t>030</t>
  </si>
  <si>
    <t>032</t>
  </si>
  <si>
    <t>081</t>
  </si>
  <si>
    <t>095</t>
  </si>
  <si>
    <t>Patni i dnevni rashodi</t>
  </si>
  <si>
    <t>Oznaka na AOP</t>
  </si>
  <si>
    <r>
      <t xml:space="preserve">I. </t>
    </r>
    <r>
      <rPr>
        <sz val="10"/>
        <rFont val="Macedonian Tms"/>
        <family val="1"/>
      </rPr>
      <t xml:space="preserve">  NEMATERIJALNI SREDSTVA</t>
    </r>
  </si>
  <si>
    <r>
      <t xml:space="preserve">II.  </t>
    </r>
    <r>
      <rPr>
        <sz val="10"/>
        <rFont val="Macedonian Tms"/>
        <family val="1"/>
      </rPr>
      <t>MATERIJALNI DOBRA I 
     PRIRODNI BOGATSTVA</t>
    </r>
  </si>
  <si>
    <t xml:space="preserve"> </t>
  </si>
  <si>
    <t>Ostanat kapital (zalihi na
 materijali, rezervni delovi,
 stien inventar i hartii od
 vrednost)</t>
  </si>
  <si>
    <t>Obvrski sprema dobavuva~i 
vo stranstvo</t>
  </si>
  <si>
    <t xml:space="preserve">Lice odgovorno za </t>
  </si>
  <si>
    <t xml:space="preserve">sostavuvawe na bilansot </t>
  </si>
  <si>
    <t>Iznos na denot
na bilansiraweto
(tekovna godina)</t>
  </si>
  <si>
    <t>Vo  @elino</t>
  </si>
  <si>
    <t>401</t>
  </si>
  <si>
    <t>403</t>
  </si>
  <si>
    <t>Ostanati pridonesi od plati</t>
  </si>
  <si>
    <t>411</t>
  </si>
  <si>
    <t>412</t>
  </si>
  <si>
    <t>413</t>
  </si>
  <si>
    <t>Komunalni uslugi, greewe, komunikacija i transport</t>
  </si>
  <si>
    <t>Popravka i tekovno odr`uvawe</t>
  </si>
  <si>
    <t>Drugi tekovni rashodi</t>
  </si>
  <si>
    <t>Transferi do fondot za PIOM</t>
  </si>
  <si>
    <t>Dotacii od DDV</t>
  </si>
  <si>
    <t>Namenski dotacii</t>
  </si>
  <si>
    <t>Blok dotacii</t>
  </si>
  <si>
    <t>453</t>
  </si>
  <si>
    <t>Subvencii za javni pretprijatija</t>
  </si>
  <si>
    <t>462</t>
  </si>
  <si>
    <t>Subvencii za privatni pretprijatija</t>
  </si>
  <si>
    <t>463</t>
  </si>
  <si>
    <t>Transferi do nevladini organizacii</t>
  </si>
  <si>
    <t>464</t>
  </si>
  <si>
    <t>Razni transferi</t>
  </si>
  <si>
    <t>471</t>
  </si>
  <si>
    <t>Socijalni nadomestoci</t>
  </si>
  <si>
    <t>472</t>
  </si>
  <si>
    <t>473</t>
  </si>
  <si>
    <t>Pla}awa na nadomestoci od Agencijata
za vrabotuvawe</t>
  </si>
  <si>
    <t>474</t>
  </si>
  <si>
    <t>Pla}awa na nadomestoci od fondot za
zdravstveno osiguruvawe</t>
  </si>
  <si>
    <t>480</t>
  </si>
  <si>
    <t>Rezervi za kapitalni rashodi</t>
  </si>
  <si>
    <t>Grade`ni objekti</t>
  </si>
  <si>
    <t>Drugi grade`ni objekti</t>
  </si>
  <si>
    <t>Strate{ki stoki i drugi rezervi</t>
  </si>
  <si>
    <t>Kapitalni transferi do
vonbuxetski fondovi</t>
  </si>
  <si>
    <t>Kapitalni transferi do ELS</t>
  </si>
  <si>
    <t>Kapitalni subvencii za pretprijatija i
nevladini organizacii</t>
  </si>
  <si>
    <t>Otplata na glavnina do nerezidentni
kreditori</t>
  </si>
  <si>
    <t>Otplata na glavnina kon doma{ni
institucii</t>
  </si>
  <si>
    <t>Otplata na glavnina kon drugi nivoa na
vlast</t>
  </si>
  <si>
    <t>096</t>
  </si>
  <si>
    <t>099</t>
  </si>
  <si>
    <t>100</t>
  </si>
  <si>
    <t>101</t>
  </si>
  <si>
    <t>102</t>
  </si>
  <si>
    <t>103</t>
  </si>
  <si>
    <t>104</t>
  </si>
  <si>
    <t>811,
  812 i
813</t>
  </si>
  <si>
    <t>A K T I V A:
A.   POSTOJANI SREDSTVA
       (112+113+114+122+123)</t>
  </si>
  <si>
    <t>010, 011,
012 i 015</t>
  </si>
  <si>
    <t>026 i 029d</t>
  </si>
  <si>
    <t>B.   PARI^NI SREDSTVA
       I POBARUVAWA 
       (125+134+135+140+
       +141+142+143+144+145+146)</t>
  </si>
  <si>
    <t>G. NEPOKRIENI RASHODI I 
    DRUGI DOLGORO^NI KREDITI I  
    ZAEMI  (od 155 do 157)</t>
  </si>
  <si>
    <t>Primeni dolgoro~ni krediti i zaemi</t>
  </si>
  <si>
    <t xml:space="preserve">   VKUPNA AKTIVA
   (111+124+147+154+158)</t>
  </si>
  <si>
    <t>b)  Kratkoro~ni obvrski sprema 
     dobavuva~i  (176 do 179)</t>
  </si>
  <si>
    <t>Obvrski sprema dobavuva~i -
gra|ani</t>
  </si>
  <si>
    <t>v)  Primeni avansi, depoziti i
 kaucii</t>
  </si>
  <si>
    <t>g)  Kratkoro~ni finansiski
     obvrski (182 do 188)</t>
  </si>
  <si>
    <t>Obvrski so zaedni~ko rabotewe
 so subjektite</t>
  </si>
  <si>
    <t>Obvrski po zapirawa na
 rabotnicite</t>
  </si>
  <si>
    <t xml:space="preserve">d) Obvrski sprema dr`avata i drugi 
    institucii (od 190 do 194) </t>
  </si>
  <si>
    <t>|)  Finansiski presmetkovni
 odnosi</t>
  </si>
  <si>
    <t xml:space="preserve">e)  Obvrski za danoci i p ridonesi
      od dobivkata </t>
  </si>
  <si>
    <t xml:space="preserve">`)  Kratkoro~ni obvrski za plati i   
      drugi obvrski sprema vrabotenite </t>
  </si>
  <si>
    <t xml:space="preserve">z)  Pasivni vremenski
     razgrani~uvawa </t>
  </si>
  <si>
    <t>VKUPNA PASIVA
(161+164+165+173+199)</t>
  </si>
  <si>
    <t>V. MATERIJALI, REZERVNI 
     DELOVI I SITEN INVENTAR
     (od 148 do 153)</t>
  </si>
  <si>
    <t/>
  </si>
  <si>
    <t>Smetka</t>
  </si>
  <si>
    <r>
      <t xml:space="preserve">IV.  </t>
    </r>
    <r>
      <rPr>
        <sz val="10"/>
        <rFont val="Macedonian Tms"/>
        <family val="1"/>
      </rPr>
      <t>DOLGORO^NI KREDITI I 
      POZAJMICI DADENI VO  
      ZEMJATA I STRANSTVO I
       ORO^ENI SREDSTVA</t>
    </r>
  </si>
  <si>
    <r>
      <t>I.</t>
    </r>
    <r>
      <rPr>
        <sz val="10"/>
        <rFont val="Macedonian Tms"/>
        <family val="1"/>
      </rPr>
      <t xml:space="preserve">     PARI^NI SREDSTVA
       (od 126 do 133)</t>
    </r>
  </si>
  <si>
    <r>
      <t xml:space="preserve">II.   </t>
    </r>
    <r>
      <rPr>
        <sz val="10"/>
        <rFont val="Macedonian Tms"/>
        <family val="1"/>
      </rPr>
      <t xml:space="preserve"> HARTII OD VREDNOST</t>
    </r>
  </si>
  <si>
    <r>
      <t>III.</t>
    </r>
    <r>
      <rPr>
        <sz val="10"/>
        <rFont val="Macedonian Tms"/>
        <family val="1"/>
      </rPr>
      <t xml:space="preserve">  POBARUVAWA  (od 136 do 139)</t>
    </r>
  </si>
  <si>
    <r>
      <t>IV</t>
    </r>
    <r>
      <rPr>
        <sz val="10"/>
        <rFont val="Macedonian Tms"/>
        <family val="1"/>
      </rPr>
      <t xml:space="preserve">.  POBARUVAWA ZA DADENI 
       AVANSI DEPOZITI I 
       KAUCII </t>
    </r>
  </si>
  <si>
    <r>
      <t>V</t>
    </r>
    <r>
      <rPr>
        <sz val="10"/>
        <rFont val="Macedonian Tms"/>
        <family val="1"/>
      </rPr>
      <t>.   KRATKORO^NI  FINANSISKI 
       POBARUVAWA</t>
    </r>
  </si>
  <si>
    <r>
      <t>VI</t>
    </r>
    <r>
      <rPr>
        <sz val="10"/>
        <rFont val="Macedonian Tms"/>
        <family val="1"/>
      </rPr>
      <t xml:space="preserve">.  POBARUVAWA OD
       VRABOTENITE </t>
    </r>
  </si>
  <si>
    <r>
      <t>VII</t>
    </r>
    <r>
      <rPr>
        <sz val="10"/>
        <rFont val="Macedonian Tms"/>
        <family val="1"/>
      </rPr>
      <t>. FINANSISKI PRESMET-  
       KOVNI  ODNOSI</t>
    </r>
  </si>
  <si>
    <r>
      <t>VIII</t>
    </r>
    <r>
      <rPr>
        <sz val="10"/>
        <rFont val="Macedonian Tms"/>
        <family val="1"/>
      </rPr>
      <t>. POBARUVAWA OD DR@AVATA
 I    DRUGI INSTITUCII</t>
    </r>
  </si>
  <si>
    <r>
      <t>IX</t>
    </r>
    <r>
      <rPr>
        <sz val="10"/>
        <rFont val="Macedonian Tms"/>
        <family val="1"/>
      </rPr>
      <t>. AKTIVNI VREMENSKI 
      RAZGRANI^UVAWA</t>
    </r>
  </si>
  <si>
    <r>
      <t xml:space="preserve">III. </t>
    </r>
    <r>
      <rPr>
        <sz val="10"/>
        <rFont val="Macedonian Tms"/>
        <family val="1"/>
      </rPr>
      <t>DRUGI SREDSTVA</t>
    </r>
  </si>
  <si>
    <r>
      <t xml:space="preserve">II.  </t>
    </r>
    <r>
      <rPr>
        <sz val="10"/>
        <rFont val="Macedonian Tms"/>
        <family val="1"/>
      </rPr>
      <t>REVALORIZACIONA REZERV</t>
    </r>
    <r>
      <rPr>
        <sz val="10"/>
        <rFont val="Times New Roman"/>
        <family val="1"/>
      </rPr>
      <t xml:space="preserve">A </t>
    </r>
  </si>
  <si>
    <r>
      <t>III</t>
    </r>
    <r>
      <rPr>
        <sz val="10"/>
        <rFont val="Macedonian Tms"/>
        <family val="1"/>
      </rPr>
      <t>. DOLGORO^NI OBVRSKI
      (od 166 do 172)</t>
    </r>
  </si>
  <si>
    <r>
      <t xml:space="preserve">IV. </t>
    </r>
    <r>
      <rPr>
        <sz val="10"/>
        <rFont val="Macedonian Tms"/>
        <family val="1"/>
      </rPr>
      <t>TEKOVNI OBVRSKI
       (174+175+180+181+189+
      +195+196+197++198)</t>
    </r>
  </si>
  <si>
    <r>
      <t xml:space="preserve">IV. </t>
    </r>
    <r>
      <rPr>
        <sz val="10"/>
        <rFont val="Macedonian Tms"/>
        <family val="1"/>
      </rPr>
      <t>IZVORI NA DRUGI SREDSTVA 
      Izvori na drugi sredstva</t>
    </r>
  </si>
  <si>
    <r>
      <t>III</t>
    </r>
    <r>
      <rPr>
        <b/>
        <sz val="10"/>
        <rFont val="Macedonian Tms"/>
        <family val="1"/>
      </rPr>
      <t>. MATERIJALNI SREDSTVA
     (115 do 121)</t>
    </r>
  </si>
  <si>
    <t>Plati i nadomestoci</t>
  </si>
  <si>
    <t xml:space="preserve">Pridones za socijalno osiguruvawe </t>
  </si>
  <si>
    <t>404</t>
  </si>
  <si>
    <t>Nadomestoci</t>
  </si>
  <si>
    <t>414</t>
  </si>
  <si>
    <t>Privremeni vrabotuvawa</t>
  </si>
  <si>
    <t>e)  SUBVENCII I TRANSFERI
      (od 034 do 038)</t>
  </si>
  <si>
    <t>465</t>
  </si>
  <si>
    <t>Isplati po izvr{ni ispravi</t>
  </si>
  <si>
    <t>Kupuvawe na oprema i ma{ini</t>
  </si>
  <si>
    <t>Vlo`uvawa i nefinansiski sredstva</t>
  </si>
  <si>
    <t>Kupuvawe na vozila</t>
  </si>
  <si>
    <t>744</t>
  </si>
  <si>
    <t>Tekovni donacii</t>
  </si>
  <si>
    <t>Pridnoesi  za socijalno osiguruvwe</t>
  </si>
  <si>
    <t>Prihodi od dividendi</t>
  </si>
  <si>
    <t>753</t>
  </si>
  <si>
    <t>Globi, sudski i administrativni taksi</t>
  </si>
  <si>
    <t xml:space="preserve">Kratkoro~ni pozajmici od zemjata </t>
  </si>
  <si>
    <t>V.  DANOCI, PRIDONESI I DRUGI 
     DAVA^KI OD VI[OKOT NA 
     PRIHODITE -DOBIVKATA PRED 
     ODANO^UVAWE</t>
  </si>
  <si>
    <r>
      <t>VII</t>
    </r>
    <r>
      <rPr>
        <b/>
        <sz val="10"/>
        <rFont val="Macedonian Helv"/>
        <family val="2"/>
      </rPr>
      <t xml:space="preserve">. PRODA@BA NA HARTII OD
      VREDSNOT 
</t>
    </r>
    <r>
      <rPr>
        <sz val="10"/>
        <rFont val="Macedonian Helv"/>
        <family val="2"/>
      </rPr>
      <t>Proda`ba na  hartii od vredost</t>
    </r>
  </si>
  <si>
    <r>
      <t>VIII</t>
    </r>
    <r>
      <rPr>
        <b/>
        <sz val="10"/>
        <rFont val="Macedonian Helv"/>
        <family val="2"/>
      </rPr>
      <t>. PRIHODI OD OTPLATA NA ZAEMI</t>
    </r>
    <r>
      <rPr>
        <sz val="10"/>
        <rFont val="Macedonian Helv"/>
        <family val="2"/>
      </rPr>
      <t xml:space="preserve">
Prihodi od naplateni dadeni zaemi</t>
    </r>
  </si>
  <si>
    <r>
      <t xml:space="preserve">D.  RASPOREDUVAWE NA NETO 
     VI[OKOT NA PRIHODITE- 
     DOBIVKATA </t>
    </r>
    <r>
      <rPr>
        <sz val="9"/>
        <rFont val="Macedonian Helv"/>
        <family val="2"/>
      </rPr>
      <t>(od 064 do 066)</t>
    </r>
  </si>
  <si>
    <r>
      <t xml:space="preserve">G.  NETO VI[OK NA PRIHODI-
     DOBIVKA PO ODANO^UVAWE
    </t>
    </r>
    <r>
      <rPr>
        <sz val="10"/>
        <rFont val="Macedonian Helv"/>
        <family val="2"/>
      </rPr>
      <t xml:space="preserve"> (060 minus 061)</t>
    </r>
  </si>
  <si>
    <r>
      <t xml:space="preserve">A. VKUPNO RASHODI
     </t>
    </r>
    <r>
      <rPr>
        <sz val="10"/>
        <rFont val="Macedonian Tms"/>
        <family val="1"/>
      </rPr>
      <t xml:space="preserve"> (001+044+055)</t>
    </r>
  </si>
  <si>
    <r>
      <t>III</t>
    </r>
    <r>
      <rPr>
        <b/>
        <sz val="10"/>
        <rFont val="Macedonian Tms"/>
        <family val="1"/>
      </rPr>
      <t xml:space="preserve">)  OTPLATA NA GLAVNINA
     </t>
    </r>
    <r>
      <rPr>
        <sz val="10"/>
        <rFont val="Macedonian Tms"/>
        <family val="1"/>
      </rPr>
      <t>(056 do 058)</t>
    </r>
  </si>
  <si>
    <r>
      <t xml:space="preserve">II. </t>
    </r>
    <r>
      <rPr>
        <b/>
        <sz val="10"/>
        <rFont val="Macedonian Tms"/>
        <family val="1"/>
      </rPr>
      <t xml:space="preserve">KAPITALNI RASHODI
    </t>
    </r>
    <r>
      <rPr>
        <sz val="10"/>
        <rFont val="Macedonian Tms"/>
        <family val="1"/>
      </rPr>
      <t xml:space="preserve"> (045 do 054)</t>
    </r>
  </si>
  <si>
    <r>
      <t xml:space="preserve">     RASHODI:
</t>
    </r>
    <r>
      <rPr>
        <b/>
        <sz val="10"/>
        <rFont val="Arial"/>
        <family val="2"/>
      </rPr>
      <t>I</t>
    </r>
    <r>
      <rPr>
        <b/>
        <sz val="10"/>
        <rFont val="Macedonian Tms"/>
        <family val="1"/>
      </rPr>
      <t xml:space="preserve">.  TEKOVNI RASHODI
    </t>
    </r>
    <r>
      <rPr>
        <sz val="10"/>
        <rFont val="Macedonian Tms"/>
        <family val="1"/>
      </rPr>
      <t>(002+007+012+020+024+029+033+039)</t>
    </r>
  </si>
  <si>
    <t>a)  PLATI I NADOMESTOCI
      (od 003 do 006)</t>
  </si>
  <si>
    <t>b) REZERVI I NEDEFINIRANI  
     RASHODI (od 008 do 011)</t>
  </si>
  <si>
    <t>v)  STOKI I USLUGI
       (od 013 do 019)</t>
  </si>
  <si>
    <t>d)  TEKOVNI TRANSFERI DO ELS
      ( od 025 do 028)</t>
  </si>
  <si>
    <t>|)  KAMATNI PLA]AWA
      (od 030 do 032)</t>
  </si>
  <si>
    <t>`)  SOCIJALNI BENIFICII
       (od 040 do 043)</t>
  </si>
  <si>
    <t>h</t>
  </si>
  <si>
    <t xml:space="preserve">Obvrski sprema dobavuva~i za nefakturirani stoki, materijali i uslugi </t>
  </si>
  <si>
    <t>ПАСИВА
1. ИЗВОРИ НА ДЕЛОВНИ СРЕДСТВА
(162+163)</t>
  </si>
  <si>
    <t>Период</t>
  </si>
  <si>
    <t>Контролор</t>
  </si>
  <si>
    <t>Red
br.</t>
  </si>
  <si>
    <t>Вид.раб.</t>
  </si>
  <si>
    <t>Идентификационен број</t>
  </si>
  <si>
    <t xml:space="preserve">Grupa na
 smetka ili
 smetki </t>
  </si>
  <si>
    <t>(korisnici na sredstva od Buxetot)</t>
  </si>
  <si>
    <t>Period</t>
  </si>
  <si>
    <t>Kontrolor</t>
  </si>
  <si>
    <t>Vid rab.</t>
  </si>
  <si>
    <t>Idetifikacionen broj</t>
  </si>
  <si>
    <t>Rezarvni kodeksi</t>
  </si>
  <si>
    <t>Naziv na subjektot</t>
  </si>
  <si>
    <t xml:space="preserve">Adresa sedi{te i telefon </t>
  </si>
  <si>
    <t xml:space="preserve">Edinstven dano~en broj </t>
  </si>
  <si>
    <t xml:space="preserve">Naziv na korisnikot     </t>
  </si>
  <si>
    <t xml:space="preserve"> Lice odgovorno za sostavuvawe
 na  bilansot </t>
  </si>
  <si>
    <t>__________________</t>
  </si>
  <si>
    <r>
      <t>Edinstven dano~en broj</t>
    </r>
    <r>
      <rPr>
        <sz val="12"/>
        <rFont val="Macedonian Helv"/>
        <family val="2"/>
      </rPr>
      <t xml:space="preserve"> </t>
    </r>
  </si>
  <si>
    <r>
      <t>Adresa, sedi{te i telefon</t>
    </r>
    <r>
      <rPr>
        <sz val="12"/>
        <rFont val="Macedonian Helv"/>
        <family val="2"/>
      </rPr>
      <t xml:space="preserve"> </t>
    </r>
  </si>
  <si>
    <r>
      <t>Naziv na subjektot</t>
    </r>
  </si>
  <si>
    <t>Rезервни кодекси</t>
  </si>
  <si>
    <r>
      <t>NKD</t>
    </r>
    <r>
      <rPr>
        <sz val="7"/>
        <rFont val="Macedonian Helv"/>
        <family val="2"/>
      </rPr>
      <t xml:space="preserve">
(</t>
    </r>
    <r>
      <rPr>
        <sz val="9"/>
        <rFont val="Macedonian Helv"/>
        <family val="2"/>
      </rPr>
      <t>nacionalna klasifikacija na dejnosti)</t>
    </r>
  </si>
  <si>
    <t>Red.
Broj</t>
  </si>
  <si>
    <r>
      <t>Klasa/potklasa</t>
    </r>
    <r>
      <rPr>
        <sz val="7"/>
        <rFont val="Macedonian Tms"/>
        <family val="1"/>
      </rPr>
      <t>1</t>
    </r>
  </si>
  <si>
    <t>MP</t>
  </si>
  <si>
    <t>Lice odgovorno za
sostavuvawe na bilansot</t>
  </si>
  <si>
    <t>___________________________</t>
  </si>
  <si>
    <r>
      <t>Naziv</t>
    </r>
    <r>
      <rPr>
        <sz val="8"/>
        <rFont val="Macedonian Tms"/>
        <family val="1"/>
      </rPr>
      <t>2</t>
    </r>
  </si>
  <si>
    <r>
      <t>Ostvareni
prihodi
(vo denari)</t>
    </r>
    <r>
      <rPr>
        <sz val="8"/>
        <rFont val="Macedonian Helv"/>
        <family val="2"/>
      </rPr>
      <t>3</t>
    </r>
  </si>
  <si>
    <t>Rakovoditel,</t>
  </si>
  <si>
    <t>PRIHODI I RASHODI vo tekot na godinata-</t>
  </si>
  <si>
    <t>-Bilans na prihodite i rashodite</t>
  </si>
  <si>
    <t>POSEBNI PODATOCI</t>
  </si>
  <si>
    <t>za dr`avnata evidencija za korisnicite na sredstvata</t>
  </si>
  <si>
    <t>od Buxetot na fondovite</t>
  </si>
  <si>
    <t>000</t>
  </si>
  <si>
    <t>601</t>
  </si>
  <si>
    <t>008d</t>
  </si>
  <si>
    <t>602</t>
  </si>
  <si>
    <t>009d</t>
  </si>
  <si>
    <t>603</t>
  </si>
  <si>
    <t>604</t>
  </si>
  <si>
    <t>605</t>
  </si>
  <si>
    <t>606</t>
  </si>
  <si>
    <t>2b.</t>
  </si>
  <si>
    <t>607</t>
  </si>
  <si>
    <t>2v.</t>
  </si>
  <si>
    <t>(001-008d-009d)</t>
  </si>
  <si>
    <t>609</t>
  </si>
  <si>
    <t>608</t>
  </si>
  <si>
    <t>3a.</t>
  </si>
  <si>
    <t>610</t>
  </si>
  <si>
    <t>3b.</t>
  </si>
  <si>
    <t>611</t>
  </si>
  <si>
    <t>3v.</t>
  </si>
  <si>
    <t>(002-008d-009d)</t>
  </si>
  <si>
    <t>612</t>
  </si>
  <si>
    <t>4.</t>
  </si>
  <si>
    <t>613</t>
  </si>
  <si>
    <t>4a.</t>
  </si>
  <si>
    <t>614</t>
  </si>
  <si>
    <t>4b.</t>
  </si>
  <si>
    <t>4v.</t>
  </si>
  <si>
    <t>(003-008d-009d)</t>
  </si>
  <si>
    <t>617</t>
  </si>
  <si>
    <t>615</t>
  </si>
  <si>
    <t>616</t>
  </si>
  <si>
    <t>618</t>
  </si>
  <si>
    <t>619</t>
  </si>
  <si>
    <t>620</t>
  </si>
  <si>
    <t>8a.</t>
  </si>
  <si>
    <t>028d</t>
  </si>
  <si>
    <t>621</t>
  </si>
  <si>
    <t>8b.</t>
  </si>
  <si>
    <t>029d</t>
  </si>
  <si>
    <t>622</t>
  </si>
  <si>
    <t>8v.</t>
  </si>
  <si>
    <t>(025-028d-029d)</t>
  </si>
  <si>
    <t>623</t>
  </si>
  <si>
    <t>Г.  КРАТКОРОЧНИ ОБВРСКИ ЗА ПЛАТИ И ДРУГИ ОБВРСКИ СПРЕМА ВРАБОТЕНИТЕ</t>
  </si>
  <si>
    <t>II. Материјали и ситен инвентар</t>
  </si>
  <si>
    <t>III. Договорни услуги</t>
  </si>
  <si>
    <t>IV. Други тековни расходи</t>
  </si>
  <si>
    <t>V. Разни трансфери</t>
  </si>
  <si>
    <t>VI. Социјални надоместоци</t>
  </si>
  <si>
    <t xml:space="preserve">Г. ПРИХОДИ </t>
  </si>
  <si>
    <t>I. Такси и надоместоци</t>
  </si>
  <si>
    <t>II. Трансфери од други нивоа на власт</t>
  </si>
  <si>
    <t>Д. ПОСЕБНИ ПОДАТОЦИ</t>
  </si>
  <si>
    <t xml:space="preserve">А.НЕМАТЕРИЈАЛНИ СРЕДСТВА </t>
  </si>
  <si>
    <t>Набавна вредност на основачки издатоци</t>
  </si>
  <si>
    <t>Акумулирана амортизација (исправка на вредноста)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</si>
  <si>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</si>
  <si>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</si>
  <si>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</si>
  <si>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</si>
  <si>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</si>
  <si>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</si>
  <si>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</si>
  <si>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</si>
  <si>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</si>
  <si>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</si>
  <si>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</si>
  <si>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</si>
  <si>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</si>
  <si>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</si>
  <si>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</si>
  <si>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</si>
  <si>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</si>
  <si>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Вредносно усогласување на основачки издатоци (ревалоризација)</t>
  </si>
  <si>
    <t>Ozna
ka   na AOP</t>
  </si>
  <si>
    <t>Обврски за плати и надомести на плати
(&lt; или = на АОП 197од БС)</t>
  </si>
  <si>
    <t>281</t>
  </si>
  <si>
    <t>Обврски за нето плати
(&lt; или = на АОП 197од БС)</t>
  </si>
  <si>
    <t>11.</t>
  </si>
  <si>
    <t>282</t>
  </si>
  <si>
    <t xml:space="preserve">Надоместоци на нето плати
(&lt; или = на АОП 197 од БС) </t>
  </si>
  <si>
    <t>12.</t>
  </si>
  <si>
    <t>284</t>
  </si>
  <si>
    <t>Даноци од плати и надомести
(&lt; или = на АОП 197од БС)</t>
  </si>
  <si>
    <t>13.</t>
  </si>
  <si>
    <t>285</t>
  </si>
  <si>
    <t>Придонеси од плати и надомести од плати
(&lt; или = на АОП 197 од БС)</t>
  </si>
  <si>
    <t>Д. РАСХОДИ:</t>
  </si>
  <si>
    <t>I. Комунални услуги, греење, 
комуникација и транспорт</t>
  </si>
  <si>
    <t>14.</t>
  </si>
  <si>
    <t>421d</t>
  </si>
  <si>
    <t>Електрична енергија
(&lt; или = на АОП 014 од БПР)</t>
  </si>
  <si>
    <t>15.</t>
  </si>
  <si>
    <t>Водовод и канализација
(&lt; или = на АОП 014 од БПР)</t>
  </si>
  <si>
    <t>16.</t>
  </si>
  <si>
    <t>17.</t>
  </si>
  <si>
    <t xml:space="preserve">Горива и масла
(&lt; или = на АОП 014 од БПР) </t>
  </si>
  <si>
    <t>18.</t>
  </si>
  <si>
    <t>423d</t>
  </si>
  <si>
    <t xml:space="preserve">Униформи
(&lt; или = на АОП 015 од БПР) </t>
  </si>
  <si>
    <t>19.</t>
  </si>
  <si>
    <t>Обувки
(&lt; или = на АОП 015 од БПР)</t>
  </si>
  <si>
    <t>20.</t>
  </si>
  <si>
    <t>Прехранбени продукти и пијалаци
(&lt; или = на АОП 015 од БПР)</t>
  </si>
  <si>
    <t>21.</t>
  </si>
  <si>
    <t>Лекови
(&lt; или = на АОП 015 од БПР)</t>
  </si>
  <si>
    <t>22.</t>
  </si>
  <si>
    <t>425d</t>
  </si>
  <si>
    <t>Провизија за платен промет и 
банкарска провизија
(&lt; или = на АОП 017 од БПР)</t>
  </si>
  <si>
    <t>23.</t>
  </si>
  <si>
    <t>Консултантски услуги
(Издатоци за авторски хонорари)
(&lt; или = на АОП 017 од БПР)</t>
  </si>
  <si>
    <t>24.</t>
  </si>
  <si>
    <t>Осигурување на недвижности
 и права
(&lt; или = на АОП 017 од БПР)</t>
  </si>
  <si>
    <t>25.</t>
  </si>
  <si>
    <t xml:space="preserve">Плаќања за здравствени организации од Министерството за здравство
(&lt; или = на АОП 017 од БПР) </t>
  </si>
  <si>
    <t>26.</t>
  </si>
  <si>
    <t>Здравствени услуги во странство
(&lt; или = на АОП 017 од БПР)</t>
  </si>
  <si>
    <t>27.</t>
  </si>
  <si>
    <t>426d</t>
  </si>
  <si>
    <t>Други оперативни расходи
(&lt; или = на АОП 018 од БПР)</t>
  </si>
  <si>
    <t>28.</t>
  </si>
  <si>
    <t>464d</t>
  </si>
  <si>
    <t>Државни награди и одликувања
(&lt; или = на АОП 037 од БПР)</t>
  </si>
  <si>
    <t>29.</t>
  </si>
  <si>
    <t>Трансфери при пензионирање
 (&lt; или = на АОП 037 од БПР)</t>
  </si>
  <si>
    <t>30.</t>
  </si>
  <si>
    <t>471d</t>
  </si>
  <si>
    <t>31.</t>
  </si>
  <si>
    <t>Детски додаток
(&lt; или = на АОП 040 од БПР)</t>
  </si>
  <si>
    <t>32.</t>
  </si>
  <si>
    <t>Помош за здравствена заштита на
растенија и животни
(&lt; или = на АОП 040 од БПР)</t>
  </si>
  <si>
    <t>Еднократна парична помош и
помош во натура
(&lt; или = на АОП 040 од БПР)</t>
  </si>
  <si>
    <t>33.</t>
  </si>
  <si>
    <t>Исхрана за бездомници и други
 социјални лица 
(&lt; или = на АОП 040 од БПР)</t>
  </si>
  <si>
    <t>34.</t>
  </si>
  <si>
    <t>723d</t>
  </si>
  <si>
    <t>Закупнини
(&lt; или = на АОП 079 од БПР)</t>
  </si>
  <si>
    <t>35.</t>
  </si>
  <si>
    <t>741d</t>
  </si>
  <si>
    <t xml:space="preserve"> Трансфери од Буџетот на
 Република Македонија
(&lt; или = на АОП 088 од БПР)</t>
  </si>
  <si>
    <t>36.</t>
  </si>
  <si>
    <t xml:space="preserve"> Трансфери од буџетите на фондовите
(&lt; или = на АОП 088 од БПР) </t>
  </si>
  <si>
    <t>37.</t>
  </si>
  <si>
    <t>Блок дотации на општината по
одделни намени
(&lt; или = на АОП 088 од БПР)</t>
  </si>
  <si>
    <t>38.</t>
  </si>
  <si>
    <t>Просечен број на вработени врз
основа на состојбата на крајот на 
месецот</t>
  </si>
  <si>
    <t xml:space="preserve">Б.МАТЕРИЈАЛНИ ДОБРА И 
ПРИРОДНИ БОГАТСТВА </t>
  </si>
  <si>
    <t>Пошта, телефон, телефакс и други трошоци за комуникација
(&lt; или = на АОП 014 од БПР)</t>
  </si>
  <si>
    <t>Finansirawe na novi programi i 
potprogrami</t>
  </si>
  <si>
    <t>Postojana rezerva (nepredvidlivi rashodi)</t>
  </si>
  <si>
    <t>Tekovni rezervi (raznovidni rashodi)</t>
  </si>
  <si>
    <t>Materijali i siten inventar</t>
  </si>
  <si>
    <t>g)  TEKOVNI TRANSFERI 
      DO VONBUXETSKITE FONDOVI
      (od 021 do 023)</t>
  </si>
  <si>
    <t>Transferi do Agencijata za vrabotuvawe</t>
  </si>
  <si>
    <t>Transferi do Fondot za zdravstveno osiguruvawe</t>
  </si>
  <si>
    <t>Dotacii za delegirani oddelni
nadle`nosti</t>
  </si>
  <si>
    <t>Kamatni pla}awa kon nerezidentni kreditori</t>
  </si>
  <si>
    <t>Kamatni pla}awa kon doma{ni kreditori</t>
  </si>
  <si>
    <t>Kamatni pla}awa kon drugi nivoa na vlast</t>
  </si>
  <si>
    <t>Pla}awa na beneficii od Fondot za 
PIOM</t>
  </si>
  <si>
    <t>Kupuvawe na mebel</t>
  </si>
  <si>
    <r>
      <t xml:space="preserve">B.  OSTVAREN VI[OK NA PRIHODI -
     DOBIVKA PRED ODANO^UVAWE 
    </t>
    </r>
    <r>
      <rPr>
        <sz val="10"/>
        <rFont val="Macedonian Helv"/>
        <family val="2"/>
      </rPr>
      <t>(103 minus 059)</t>
    </r>
  </si>
  <si>
    <r>
      <t>\.  VKUPNO
      (</t>
    </r>
    <r>
      <rPr>
        <sz val="10"/>
        <rFont val="Macedonian Helv"/>
        <family val="2"/>
      </rPr>
      <t>059+060)=105
      ako e 061 pogolemo od 060
      toga{ (059+061)=105</t>
    </r>
  </si>
  <si>
    <r>
      <t xml:space="preserve"> P R I H O D I:
</t>
    </r>
    <r>
      <rPr>
        <b/>
        <sz val="10"/>
        <rFont val="Arial"/>
        <family val="2"/>
      </rPr>
      <t>I</t>
    </r>
    <r>
      <rPr>
        <b/>
        <sz val="10"/>
        <rFont val="Macedonian Helv"/>
        <family val="2"/>
      </rPr>
      <t xml:space="preserve">.   DANO^NI PRIHODI
  </t>
    </r>
    <r>
      <rPr>
        <sz val="10"/>
        <rFont val="Macedonian Helv"/>
        <family val="2"/>
      </rPr>
      <t xml:space="preserve">   (od 069 do 076)</t>
    </r>
  </si>
  <si>
    <t>Ednikratni posebni taksi</t>
  </si>
  <si>
    <r>
      <t>II</t>
    </r>
    <r>
      <rPr>
        <b/>
        <sz val="10"/>
        <rFont val="Macedonian Helv"/>
        <family val="2"/>
      </rPr>
      <t xml:space="preserve">.  NEDANO^NI PRIHODI
    </t>
    </r>
    <r>
      <rPr>
        <sz val="10"/>
        <rFont val="Macedonian Helv"/>
        <family val="2"/>
      </rPr>
      <t>(078 do 082)</t>
    </r>
  </si>
  <si>
    <r>
      <t>III</t>
    </r>
    <r>
      <rPr>
        <b/>
        <sz val="10"/>
        <rFont val="Macedonian Helv"/>
        <family val="2"/>
      </rPr>
      <t xml:space="preserve">.  KAPITALNI PRIHODI
   </t>
    </r>
    <r>
      <rPr>
        <sz val="10"/>
        <rFont val="Macedonian Helv"/>
        <family val="2"/>
      </rPr>
      <t xml:space="preserve">  (od 083 do 087)</t>
    </r>
  </si>
  <si>
    <r>
      <t>IV</t>
    </r>
    <r>
      <rPr>
        <b/>
        <sz val="10"/>
        <rFont val="Macedonian Helv"/>
        <family val="2"/>
      </rPr>
      <t xml:space="preserve">.  TRANSFERI I DONACII
      </t>
    </r>
    <r>
      <rPr>
        <sz val="10"/>
        <rFont val="Macedonian Helv"/>
        <family val="2"/>
      </rPr>
      <t>(od 089 do 092)</t>
    </r>
  </si>
  <si>
    <t>743</t>
  </si>
  <si>
    <t>Kapitalni donacii</t>
  </si>
  <si>
    <r>
      <t>V</t>
    </r>
    <r>
      <rPr>
        <b/>
        <sz val="10"/>
        <rFont val="Macedonian Helv"/>
        <family val="2"/>
      </rPr>
      <t xml:space="preserve">.  DOMA[NO ZADOL@UVAWE 
   </t>
    </r>
    <r>
      <rPr>
        <sz val="10"/>
        <rFont val="Macedonian Helv"/>
        <family val="2"/>
      </rPr>
      <t xml:space="preserve">  (od 094 do 096)</t>
    </r>
  </si>
  <si>
    <r>
      <t>VI</t>
    </r>
    <r>
      <rPr>
        <b/>
        <sz val="10"/>
        <rFont val="Macedonian Helv"/>
        <family val="2"/>
      </rPr>
      <t xml:space="preserve">.  ZADOL@UVAWE VO STRANSTVO
     </t>
    </r>
    <r>
      <rPr>
        <sz val="10"/>
        <rFont val="Macedonian Helv"/>
        <family val="2"/>
      </rPr>
      <t xml:space="preserve"> (od 098 do 100)</t>
    </r>
  </si>
  <si>
    <t>097</t>
  </si>
  <si>
    <r>
      <t xml:space="preserve">A.  VKUPNO PRIHODI
     </t>
    </r>
    <r>
      <rPr>
        <sz val="10"/>
        <color indexed="10"/>
        <rFont val="Macedonian Helv"/>
        <family val="2"/>
      </rPr>
      <t>(068+077+083+088+093+097+101+102)</t>
    </r>
  </si>
  <si>
    <r>
      <t>B.  NEPOKRIENI RASHODI</t>
    </r>
    <r>
      <rPr>
        <sz val="10"/>
        <color indexed="10"/>
        <rFont val="Macedonian Helv"/>
        <family val="2"/>
      </rPr>
      <t xml:space="preserve">
     (059+061 mninus 103)</t>
    </r>
  </si>
  <si>
    <r>
      <t>V.  VKUPNO:</t>
    </r>
    <r>
      <rPr>
        <sz val="10"/>
        <color indexed="10"/>
        <rFont val="Macedonian Helv"/>
        <family val="2"/>
      </rPr>
      <t xml:space="preserve">
     (103+104=067)</t>
    </r>
  </si>
  <si>
    <t>105</t>
  </si>
  <si>
    <r>
      <t xml:space="preserve">G.  POSEBNI PODATOCI: </t>
    </r>
    <r>
      <rPr>
        <sz val="10"/>
        <rFont val="Macedonian Helv"/>
        <family val="2"/>
      </rPr>
      <t xml:space="preserve">
Prose~en broj na vraboteni vrz
 osnova na ~asovite na rabota vo
 presmetkovniot period (cel broj)</t>
    </r>
  </si>
  <si>
    <t>106</t>
  </si>
  <si>
    <t>Вредносно усогласување на патенти, лиценци, концесии и други права (ревалоризација)</t>
  </si>
  <si>
    <t>Вредносно усогласување на други нематеријални права (ревалоризација)</t>
  </si>
  <si>
    <t>Вредносно усогласување на други материјални средства (ревалоризација)</t>
  </si>
  <si>
    <t>Obrazec "DE"</t>
  </si>
  <si>
    <t>4028004143767</t>
  </si>
  <si>
    <t>Op{ti dejnosti na javnata uprava</t>
  </si>
  <si>
    <t xml:space="preserve">  @elino - Organ na Op{tina</t>
  </si>
  <si>
    <t>s.  @ELINO-@elino,  tel: 044/378-030</t>
  </si>
  <si>
    <t>Вид</t>
  </si>
  <si>
    <t>rabota</t>
  </si>
  <si>
    <t>(EMBS)</t>
  </si>
  <si>
    <t>STRUKTURA NA PRIHODI PO DEJNOSTI (SPD-REKAPITULAR)</t>
  </si>
  <si>
    <t>VKUPNI PRIHODI  (=AOP 103)</t>
  </si>
  <si>
    <t>1) Vo kolonata  za "Klasa" se vnesuva numeri~ka oznaka za klasa soglasno NKD za dejnosta od koja</t>
  </si>
  <si>
    <t>subjektot ostvaruva prihod.</t>
  </si>
  <si>
    <t>2) Vo kolonata  za "Naziv" se vnesuva opisno nazivot na dejnosta spored NKD  od koja subjektot</t>
  </si>
  <si>
    <t>ostvaruva prihod.</t>
  </si>
  <si>
    <t>3) Vo kolonata  za "Ostvareni prihodi" se vnesuva iznosot na ostvareni prihodi po dejnosti.</t>
  </si>
  <si>
    <t xml:space="preserve">REGISTRIRANA PRETE@NA DEJNOST (So ozna~uvawe na {ifra n naziv na klasa na dejnosta </t>
  </si>
  <si>
    <t>utvrdena so NKD)</t>
  </si>
  <si>
    <t xml:space="preserve">OSTVARENI PRIHODI PRETE@NO OD </t>
  </si>
  <si>
    <t>DEJNOST-</t>
  </si>
  <si>
    <t>( So ozna~uvawe na {ifra i naziv na klasa na dejnosta utvrdena so NKD)</t>
  </si>
  <si>
    <t xml:space="preserve">Lice odgovorno za sostavuvawe na obrazecot: Ime i prezime </t>
  </si>
  <si>
    <t>Шемсије Абази</t>
  </si>
  <si>
    <t>EMBG</t>
  </si>
  <si>
    <t>7</t>
  </si>
  <si>
    <t>1</t>
  </si>
  <si>
    <t>Lice odgovorno za sostavuvawe na obrazecot:</t>
  </si>
  <si>
    <t>Celosen naziv na subjektot</t>
  </si>
  <si>
    <t>EMBS</t>
  </si>
  <si>
    <t>Op{tina @elino-Organ na Op{tina</t>
  </si>
  <si>
    <r>
      <t>Adresa, sedi{te i telefon</t>
    </r>
    <r>
      <rPr>
        <sz val="12"/>
        <rFont val="Macedonian Helv"/>
        <family val="2"/>
      </rPr>
      <t xml:space="preserve"> </t>
    </r>
  </si>
  <si>
    <t>Адреса на е-пошта</t>
  </si>
  <si>
    <t xml:space="preserve">Вредносно усогласување (ревалоризација) на основачки издатоци </t>
  </si>
  <si>
    <t>Сегашна вредност на основачки
 издатоци (&lt;=АОП 112 од БС)</t>
  </si>
  <si>
    <t>5.1.</t>
  </si>
  <si>
    <t>Плата и надоместоци на плата на вработените кои директно работат на истражубања и развој</t>
  </si>
  <si>
    <t>5.2.</t>
  </si>
  <si>
    <r>
      <t xml:space="preserve">Трошоци за материјали и услуги </t>
    </r>
    <r>
      <rPr>
        <sz val="8"/>
        <rFont val="Macedonian Tms"/>
        <family val="1"/>
      </rPr>
      <t>1)</t>
    </r>
    <r>
      <rPr>
        <sz val="10"/>
        <rFont val="Macedonian Tms"/>
        <family val="1"/>
      </rPr>
      <t xml:space="preserve"> користени или потрошени при истражувања и развој</t>
    </r>
  </si>
  <si>
    <t>1   Tрошоци за суровини и материјал, трошоци за енергија, трошоци за ситен инвентар, трошоци за амбалажа,  трошоци за резервни делови и материјали за одржување на објектите и опремата, интелектуални услуги и други услуги кои се услов за истражувањето и развојот за сопствени цели</t>
  </si>
  <si>
    <t>5.3.</t>
  </si>
  <si>
    <t>Амортизација на недвижности, постројки и опрема користени при истражувања и развој</t>
  </si>
  <si>
    <t>5.4.</t>
  </si>
  <si>
    <t>Амортизација на патенти и лиценци постројки и опрема користени при истражувања и развој</t>
  </si>
  <si>
    <t>008д</t>
  </si>
  <si>
    <t xml:space="preserve">Вредносно усогласување (ревалоризација) на издатоци за истражување и развој </t>
  </si>
  <si>
    <t>Сегашна вредност на издатоци за истражување и развој 
(&lt;или= на АОП 112 од БС)</t>
  </si>
  <si>
    <t xml:space="preserve">Вредносно усогласување (ревалоризација) на патенти, лиценци, концесии и други права </t>
  </si>
  <si>
    <t>Сегашна вредност на патенти, лиценци, концесии и други права
 (&lt;или= на АОП 112 од БС)</t>
  </si>
  <si>
    <t>002д</t>
  </si>
  <si>
    <t>Набавна вредност на софтвер со лиценца</t>
  </si>
  <si>
    <t>Вредносно усогласување (ревалоризација) на софтвер со лиценца</t>
  </si>
  <si>
    <t>009д</t>
  </si>
  <si>
    <t>Акумулирана амортизација (исправка на вредност) на софтвер со лиценца</t>
  </si>
  <si>
    <t>Сегашна вредност на софтвер со лиценца (&lt;или= на АОП 112 од БС)</t>
  </si>
  <si>
    <t xml:space="preserve">Набавна вредност на софтвер развиен за сопствена употреба </t>
  </si>
  <si>
    <t xml:space="preserve">Вредносно усогласување (ревалоризација) на софтвер развиен за сопствена употреба </t>
  </si>
  <si>
    <t xml:space="preserve">НАкумулирана амортизација (исправка на вредност) на софтвер развиен за сопствена употреба </t>
  </si>
  <si>
    <t>Сегашна вредност на софтвер развиен за сопствена употреба 
(&lt;или= на АОП 112 од БС)</t>
  </si>
  <si>
    <t>624</t>
  </si>
  <si>
    <t>Набавна вредност на набавени бази на податоци</t>
  </si>
  <si>
    <t>625</t>
  </si>
  <si>
    <t>Вредносно усогласување (ревалоризација) на набавени бази на податоци</t>
  </si>
  <si>
    <t>626</t>
  </si>
  <si>
    <t>Акумулирана амортизација (исправка на вредност) на набавени бази на податоци</t>
  </si>
  <si>
    <t>627</t>
  </si>
  <si>
    <t>Сегашна вредност на набавени бази на податоци 
&lt;или= на АОП 112 од БС)</t>
  </si>
  <si>
    <t>628</t>
  </si>
  <si>
    <t>Набавна вредност на бази на податоци развиени за сопствена употреба</t>
  </si>
  <si>
    <t>629</t>
  </si>
  <si>
    <t>Вредносно усогласување (ревалоризација) на бази на податоци развиени за сопствена употреба</t>
  </si>
  <si>
    <t>630</t>
  </si>
  <si>
    <t>Акумулирана амортизација (исправка на вредност) на бази на податоци развиени за сопствена употреба</t>
  </si>
  <si>
    <t>631</t>
  </si>
  <si>
    <t xml:space="preserve">Набавна вредност на бази на податоци развиени за сопствена употреба
 (&lt;или= на АОП 112 од БС) </t>
  </si>
  <si>
    <t>632</t>
  </si>
  <si>
    <t>Набавна вредност на други нематерјални права</t>
  </si>
  <si>
    <t>633</t>
  </si>
  <si>
    <t>Вредносно усогласување други нематеријални права (ревалоризација)</t>
  </si>
  <si>
    <t>634</t>
  </si>
  <si>
    <t>31</t>
  </si>
  <si>
    <t>Акумулирана амортизација (исправка на вредност) на други нематеријални права</t>
  </si>
  <si>
    <t>635</t>
  </si>
  <si>
    <t>Сегашна вредност на други нематеријални средства
 (&lt;или= на АОП 112 од БС)</t>
  </si>
  <si>
    <t>636</t>
  </si>
  <si>
    <t>637</t>
  </si>
  <si>
    <t>018д</t>
  </si>
  <si>
    <t>Вредносно усогласување (ревалоризација) на земјиште</t>
  </si>
  <si>
    <t>638</t>
  </si>
  <si>
    <t>Сегашна вредност на земјиште 
(&lt;или= на АОП 113 од БС)</t>
  </si>
  <si>
    <t>639</t>
  </si>
  <si>
    <t>640</t>
  </si>
  <si>
    <t>018Д</t>
  </si>
  <si>
    <t>Вредносно усогласување (ревалоризација) на шуми</t>
  </si>
  <si>
    <t>641</t>
  </si>
  <si>
    <t>Сегашна вредност на шуми (&lt;или= на АОП 112 од БС)</t>
  </si>
  <si>
    <t>642</t>
  </si>
  <si>
    <t>39.</t>
  </si>
  <si>
    <t>Вредносно усогласување (ревалоризација) на материјалните добра и природните богатства</t>
  </si>
  <si>
    <t>643</t>
  </si>
  <si>
    <t>40.</t>
  </si>
  <si>
    <t>022д</t>
  </si>
  <si>
    <r>
      <t xml:space="preserve">Набавна вредност на информациска и телекомуникациска опрема </t>
    </r>
    <r>
      <rPr>
        <sz val="8"/>
        <rFont val="Arial"/>
        <family val="2"/>
      </rPr>
      <t>2)</t>
    </r>
  </si>
  <si>
    <t>644</t>
  </si>
  <si>
    <t>41.</t>
  </si>
  <si>
    <t>028д</t>
  </si>
  <si>
    <t xml:space="preserve">Вредносно усогласување (ревалоризација) на информациска и телекомуникациска опрема </t>
  </si>
  <si>
    <t>645</t>
  </si>
  <si>
    <t>42.</t>
  </si>
  <si>
    <t>029д</t>
  </si>
  <si>
    <t>Акумулирана амортизација (исправка на вредност) на информациска и телекомуникациска опрема</t>
  </si>
  <si>
    <t>646</t>
  </si>
  <si>
    <t>43.</t>
  </si>
  <si>
    <t>Сегашна вредност на информациска и телекомуникациска опрема 
(&lt;или= на АОП 117 од БС)</t>
  </si>
  <si>
    <t>647</t>
  </si>
  <si>
    <t>44.</t>
  </si>
  <si>
    <r>
      <t xml:space="preserve">Набавна вредност на компјутерска опрема </t>
    </r>
    <r>
      <rPr>
        <sz val="8"/>
        <rFont val="Arial"/>
        <family val="2"/>
      </rPr>
      <t>3)</t>
    </r>
  </si>
  <si>
    <t>648</t>
  </si>
  <si>
    <t>45.</t>
  </si>
  <si>
    <t xml:space="preserve">Вредносно усогласување (ревалоризација) на компјутерска опрема </t>
  </si>
  <si>
    <t>649</t>
  </si>
  <si>
    <t>2  Уреди со електронска контрола, како и електронски компоненти кои претставуваат дел од овие уреди (радио, телевизиска и комуникациона опрема и апарати).
3  Хардвер и периферни единици, машини за обработка на податоци, печатари, скенери и слично.</t>
  </si>
  <si>
    <t>46.</t>
  </si>
  <si>
    <t xml:space="preserve">Акумулирана амортизација (исправка на вредност) на компјутерска опрема </t>
  </si>
  <si>
    <t>650</t>
  </si>
  <si>
    <t>47.</t>
  </si>
  <si>
    <t xml:space="preserve">Сегашна вредност на компјутерска опрема (&lt;или= на АОП 117 од БС) </t>
  </si>
  <si>
    <t>651</t>
  </si>
  <si>
    <t>48.</t>
  </si>
  <si>
    <t>Набавна вредност на други матерјални права</t>
  </si>
  <si>
    <t>652</t>
  </si>
  <si>
    <t>49.</t>
  </si>
  <si>
    <t xml:space="preserve">Вредносно усогласување (ревалоризација) други материјални права </t>
  </si>
  <si>
    <t>653</t>
  </si>
  <si>
    <t>50.</t>
  </si>
  <si>
    <t>Акумулирана амортизација (исправка на вредност) на други материјални права</t>
  </si>
  <si>
    <t>654</t>
  </si>
  <si>
    <t>51.</t>
  </si>
  <si>
    <t>Сегашна вредност на други материјални средства (&lt;или= на АОП 120 од БС)</t>
  </si>
  <si>
    <t>655</t>
  </si>
  <si>
    <t>52.</t>
  </si>
  <si>
    <t>Драгоцени метали и камења</t>
  </si>
  <si>
    <t>656</t>
  </si>
  <si>
    <t>53.</t>
  </si>
  <si>
    <t>Антиквитети и други уметнички дела</t>
  </si>
  <si>
    <t>657</t>
  </si>
  <si>
    <t>54.</t>
  </si>
  <si>
    <t>Други скапоцености</t>
  </si>
  <si>
    <t>658</t>
  </si>
  <si>
    <t>55.</t>
  </si>
  <si>
    <t>659</t>
  </si>
  <si>
    <t>56.</t>
  </si>
  <si>
    <t>660</t>
  </si>
  <si>
    <t>57.</t>
  </si>
  <si>
    <t>661</t>
  </si>
  <si>
    <t>58.</t>
  </si>
  <si>
    <t>662</t>
  </si>
  <si>
    <t>59.</t>
  </si>
  <si>
    <t>663</t>
  </si>
  <si>
    <t>60.</t>
  </si>
  <si>
    <t>664</t>
  </si>
  <si>
    <t>61.</t>
  </si>
  <si>
    <t>665</t>
  </si>
  <si>
    <t>62.</t>
  </si>
  <si>
    <t>666</t>
  </si>
  <si>
    <t>63.</t>
  </si>
  <si>
    <t>667</t>
  </si>
  <si>
    <t>64.</t>
  </si>
  <si>
    <t>668</t>
  </si>
  <si>
    <t>65.</t>
  </si>
  <si>
    <t>669</t>
  </si>
  <si>
    <t>66.</t>
  </si>
  <si>
    <t>670</t>
  </si>
  <si>
    <t>67.</t>
  </si>
  <si>
    <t>671</t>
  </si>
  <si>
    <t>68.</t>
  </si>
  <si>
    <t>672</t>
  </si>
  <si>
    <t>69.</t>
  </si>
  <si>
    <t>673</t>
  </si>
  <si>
    <t>70.</t>
  </si>
  <si>
    <t>674</t>
  </si>
  <si>
    <t>71.</t>
  </si>
  <si>
    <t>675</t>
  </si>
  <si>
    <t>72.</t>
  </si>
  <si>
    <t>676</t>
  </si>
  <si>
    <t>73.</t>
  </si>
  <si>
    <t>677</t>
  </si>
  <si>
    <t>74.</t>
  </si>
  <si>
    <t>678</t>
  </si>
  <si>
    <t>75.</t>
  </si>
  <si>
    <t>679</t>
  </si>
  <si>
    <t>76.</t>
  </si>
  <si>
    <t>680</t>
  </si>
  <si>
    <t>77.</t>
  </si>
  <si>
    <t>681</t>
  </si>
  <si>
    <t>78.</t>
  </si>
  <si>
    <t>682</t>
  </si>
  <si>
    <t>79.</t>
  </si>
  <si>
    <t>683</t>
  </si>
  <si>
    <t>80.</t>
  </si>
  <si>
    <t>684</t>
  </si>
  <si>
    <t>81.</t>
  </si>
  <si>
    <t>Трансфери од Буџетот на Република Македонија (&lt; или = на АОП 088 од БПР)</t>
  </si>
  <si>
    <t>685</t>
  </si>
  <si>
    <t>82.</t>
  </si>
  <si>
    <t>686</t>
  </si>
  <si>
    <t>83.</t>
  </si>
  <si>
    <t>687</t>
  </si>
  <si>
    <t>84</t>
  </si>
  <si>
    <t>688</t>
  </si>
  <si>
    <t>M.P. na CRM i data na priemot _______________________________</t>
  </si>
  <si>
    <t>Kontrolata ja izvr{ile:_____________________________________________________________________</t>
  </si>
  <si>
    <t>Желино - Орган на Општина</t>
  </si>
  <si>
    <t xml:space="preserve"> с. Желино - Желино 044/378-030</t>
  </si>
  <si>
    <t>komunazh@t-home.mk</t>
  </si>
  <si>
    <t>2015OK</t>
  </si>
  <si>
    <r>
      <t xml:space="preserve">od 1 januari do </t>
    </r>
    <r>
      <rPr>
        <u val="single"/>
        <sz val="10"/>
        <rFont val="Macedonian Helv"/>
        <family val="2"/>
      </rPr>
      <t xml:space="preserve">     31 . 12 .  2017</t>
    </r>
    <r>
      <rPr>
        <sz val="10"/>
        <rFont val="Macedonian Helv"/>
        <family val="2"/>
      </rPr>
      <t xml:space="preserve"> godina</t>
    </r>
  </si>
  <si>
    <t xml:space="preserve">Na den 23.02.2018 god. </t>
  </si>
  <si>
    <r>
      <t xml:space="preserve">na den </t>
    </r>
    <r>
      <rPr>
        <u val="single"/>
        <sz val="12"/>
        <rFont val="Macedonian Tms"/>
        <family val="1"/>
      </rPr>
      <t xml:space="preserve">   31. 12.   2017 </t>
    </r>
    <r>
      <rPr>
        <sz val="12"/>
        <rFont val="Macedonian Tms"/>
        <family val="1"/>
      </rPr>
      <t xml:space="preserve"> godina</t>
    </r>
  </si>
  <si>
    <r>
      <t xml:space="preserve">vo period od </t>
    </r>
    <r>
      <rPr>
        <b/>
        <i/>
        <u val="single"/>
        <sz val="12"/>
        <rFont val="Macedonian Helv"/>
        <family val="2"/>
      </rPr>
      <t>01.01 do 31.12.2017</t>
    </r>
    <r>
      <rPr>
        <sz val="12"/>
        <rFont val="Macedonian Helv"/>
        <family val="2"/>
      </rPr>
      <t>godina</t>
    </r>
  </si>
  <si>
    <t>На ден 23.02.2018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</si>
</sst>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0#,"/>
    <numFmt numFmtId="192" formatCode="#,##0.000"/>
    <numFmt numFmtId="193" formatCode="#,##0.0"/>
    <numFmt numFmtId="194" formatCode="dd\.mm\.yyyy"/>
    <numFmt numFmtId="195" formatCode="#,##0.0000"/>
    <numFmt numFmtId="196" formatCode="_-* #,##0.0\ _д_е_н_._-;\-* #,##0.0\ _д_е_н_._-;_-* &quot;-&quot;??\ _д_е_н_._-;_-@_-"/>
    <numFmt numFmtId="197" formatCode="_-* #,##0\ _д_е_н_._-;\-* #,##0\ _д_е_н_._-;_-* &quot;-&quot;??\ _д_е_н_._-;_-@_-"/>
    <numFmt numFmtId="198" formatCode="0.0"/>
    <numFmt numFmtId="199" formatCode="[$€-2]\ #,##0.00_);[Red]\([$€-2]\ #,##0.00\)"/>
    <numFmt numFmtId="200" formatCode="00000"/>
  </numFmts>
  <fonts count="10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acedonian Tms"/>
      <family val="1"/>
    </font>
    <font>
      <sz val="9"/>
      <name val="Macedonian Tms"/>
      <family val="1"/>
    </font>
    <font>
      <sz val="10"/>
      <name val="Times New Roman"/>
      <family val="1"/>
    </font>
    <font>
      <b/>
      <sz val="10"/>
      <name val="Macedonian Tms"/>
      <family val="1"/>
    </font>
    <font>
      <sz val="10"/>
      <name val="Macedonian Helv"/>
      <family val="2"/>
    </font>
    <font>
      <b/>
      <sz val="12"/>
      <name val="Macedonian Helv"/>
      <family val="2"/>
    </font>
    <font>
      <sz val="9"/>
      <name val="Macedonian Helv"/>
      <family val="2"/>
    </font>
    <font>
      <b/>
      <sz val="10"/>
      <name val="Macedonian Helv"/>
      <family val="2"/>
    </font>
    <font>
      <sz val="8"/>
      <name val="Macedonian Helv"/>
      <family val="2"/>
    </font>
    <font>
      <u val="single"/>
      <sz val="10"/>
      <name val="Macedonian Helv"/>
      <family val="2"/>
    </font>
    <font>
      <sz val="9"/>
      <name val="Arial"/>
      <family val="0"/>
    </font>
    <font>
      <sz val="14"/>
      <name val="Macedonian Helv"/>
      <family val="2"/>
    </font>
    <font>
      <b/>
      <sz val="10"/>
      <color indexed="10"/>
      <name val="Macedonian Helv"/>
      <family val="2"/>
    </font>
    <font>
      <sz val="10"/>
      <color indexed="10"/>
      <name val="Macedonian Helv"/>
      <family val="2"/>
    </font>
    <font>
      <sz val="12"/>
      <name val="Macedonian Tms"/>
      <family val="1"/>
    </font>
    <font>
      <b/>
      <sz val="10"/>
      <color indexed="10"/>
      <name val="Macedonian Tms"/>
      <family val="1"/>
    </font>
    <font>
      <sz val="10"/>
      <color indexed="10"/>
      <name val="Macedonian Tms"/>
      <family val="1"/>
    </font>
    <font>
      <u val="single"/>
      <sz val="12"/>
      <name val="Macedonian Tms"/>
      <family val="1"/>
    </font>
    <font>
      <b/>
      <sz val="10"/>
      <color indexed="14"/>
      <name val="Macedonian Tms"/>
      <family val="1"/>
    </font>
    <font>
      <sz val="10"/>
      <color indexed="14"/>
      <name val="Macedonian Tms"/>
      <family val="1"/>
    </font>
    <font>
      <b/>
      <sz val="10"/>
      <color indexed="14"/>
      <name val="Macedonian Helv"/>
      <family val="2"/>
    </font>
    <font>
      <b/>
      <i/>
      <sz val="10"/>
      <color indexed="14"/>
      <name val="Macedonian Helv"/>
      <family val="2"/>
    </font>
    <font>
      <sz val="10"/>
      <color indexed="48"/>
      <name val="Macedonian Helv"/>
      <family val="2"/>
    </font>
    <font>
      <sz val="10"/>
      <color indexed="53"/>
      <name val="Macedonian Helv"/>
      <family val="2"/>
    </font>
    <font>
      <sz val="10"/>
      <color indexed="14"/>
      <name val="Macedonian Helv"/>
      <family val="2"/>
    </font>
    <font>
      <sz val="10"/>
      <color indexed="50"/>
      <name val="Macedonian Helv"/>
      <family val="2"/>
    </font>
    <font>
      <sz val="12"/>
      <name val="Macedonian Helv"/>
      <family val="2"/>
    </font>
    <font>
      <b/>
      <sz val="14"/>
      <name val="Macedonian Helv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color indexed="50"/>
      <name val="Macedonian Helv"/>
      <family val="2"/>
    </font>
    <font>
      <b/>
      <sz val="10"/>
      <color indexed="48"/>
      <name val="Macedonian Helv"/>
      <family val="2"/>
    </font>
    <font>
      <sz val="10"/>
      <color indexed="12"/>
      <name val="Macedonian Tms"/>
      <family val="1"/>
    </font>
    <font>
      <b/>
      <sz val="10"/>
      <color indexed="12"/>
      <name val="Macedonian Tms"/>
      <family val="1"/>
    </font>
    <font>
      <b/>
      <i/>
      <sz val="10"/>
      <color indexed="10"/>
      <name val="Macedonian Tms"/>
      <family val="1"/>
    </font>
    <font>
      <b/>
      <sz val="10"/>
      <color indexed="60"/>
      <name val="Macedonian Tms"/>
      <family val="1"/>
    </font>
    <font>
      <b/>
      <i/>
      <sz val="10"/>
      <color indexed="60"/>
      <name val="Macedonian Tms"/>
      <family val="1"/>
    </font>
    <font>
      <sz val="10"/>
      <color indexed="40"/>
      <name val="Macedonian Tms"/>
      <family val="1"/>
    </font>
    <font>
      <sz val="10"/>
      <color indexed="21"/>
      <name val="Macedonian Tms"/>
      <family val="1"/>
    </font>
    <font>
      <b/>
      <sz val="10"/>
      <color indexed="40"/>
      <name val="Macedonian Tms"/>
      <family val="1"/>
    </font>
    <font>
      <b/>
      <sz val="9"/>
      <name val="Macedonian Helv"/>
      <family val="2"/>
    </font>
    <font>
      <i/>
      <sz val="10"/>
      <name val="Macedonian Tms"/>
      <family val="1"/>
    </font>
    <font>
      <b/>
      <i/>
      <sz val="12"/>
      <name val="Macedonian Helv"/>
      <family val="2"/>
    </font>
    <font>
      <sz val="7"/>
      <name val="Macedonian Helv"/>
      <family val="2"/>
    </font>
    <font>
      <sz val="7"/>
      <name val="Arial"/>
      <family val="0"/>
    </font>
    <font>
      <sz val="8"/>
      <name val="Arial"/>
      <family val="0"/>
    </font>
    <font>
      <sz val="8"/>
      <name val="Macedonian Tms"/>
      <family val="1"/>
    </font>
    <font>
      <b/>
      <i/>
      <sz val="12"/>
      <name val="Arial"/>
      <family val="0"/>
    </font>
    <font>
      <b/>
      <i/>
      <sz val="12"/>
      <name val="Macedonian Tms"/>
      <family val="1"/>
    </font>
    <font>
      <u val="single"/>
      <sz val="10"/>
      <name val="Macedonian Tms"/>
      <family val="1"/>
    </font>
    <font>
      <b/>
      <sz val="16"/>
      <name val="Macedonian Tms"/>
      <family val="1"/>
    </font>
    <font>
      <sz val="8.8"/>
      <name val="Macedonian Tms"/>
      <family val="1"/>
    </font>
    <font>
      <b/>
      <u val="single"/>
      <sz val="14"/>
      <name val="Macedonian Helv"/>
      <family val="2"/>
    </font>
    <font>
      <b/>
      <u val="single"/>
      <sz val="12"/>
      <name val="Macedonian Helv"/>
      <family val="2"/>
    </font>
    <font>
      <sz val="7"/>
      <name val="Macedonian Tms"/>
      <family val="1"/>
    </font>
    <font>
      <b/>
      <sz val="8"/>
      <name val="Macedonian Tms"/>
      <family val="1"/>
    </font>
    <font>
      <b/>
      <sz val="8"/>
      <name val="Macedonian Helv"/>
      <family val="2"/>
    </font>
    <font>
      <b/>
      <i/>
      <sz val="10"/>
      <name val="Macedonian Helv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color indexed="10"/>
      <name val="Macedonian Helv"/>
      <family val="2"/>
    </font>
    <font>
      <b/>
      <sz val="10"/>
      <color indexed="40"/>
      <name val="Macedonian Helv"/>
      <family val="2"/>
    </font>
    <font>
      <sz val="11"/>
      <name val="Arial"/>
      <family val="2"/>
    </font>
    <font>
      <sz val="11"/>
      <name val="Macedonian Helv"/>
      <family val="2"/>
    </font>
    <font>
      <b/>
      <i/>
      <sz val="11"/>
      <name val="Macedonian Helv"/>
      <family val="2"/>
    </font>
    <font>
      <b/>
      <i/>
      <u val="single"/>
      <sz val="12"/>
      <name val="Macedonian Helv"/>
      <family val="2"/>
    </font>
    <font>
      <b/>
      <sz val="11"/>
      <name val="Macedonian Helv"/>
      <family val="2"/>
    </font>
    <font>
      <b/>
      <i/>
      <sz val="11"/>
      <color indexed="10"/>
      <name val="Macedonian Helv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left" indent="12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3" fontId="3" fillId="0" borderId="0" xfId="0" applyNumberFormat="1" applyFont="1" applyFill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3" fontId="6" fillId="0" borderId="0" xfId="0" applyNumberFormat="1" applyFont="1" applyFill="1" applyAlignment="1">
      <alignment/>
    </xf>
    <xf numFmtId="3" fontId="2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4" fillId="0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45" fillId="0" borderId="19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 vertical="top"/>
    </xf>
    <xf numFmtId="0" fontId="14" fillId="0" borderId="18" xfId="0" applyFont="1" applyFill="1" applyBorder="1" applyAlignment="1">
      <alignment/>
    </xf>
    <xf numFmtId="0" fontId="11" fillId="0" borderId="18" xfId="0" applyFont="1" applyFill="1" applyBorder="1" applyAlignment="1">
      <alignment vertical="top"/>
    </xf>
    <xf numFmtId="0" fontId="14" fillId="0" borderId="19" xfId="0" applyFont="1" applyFill="1" applyBorder="1" applyAlignment="1">
      <alignment horizontal="centerContinuous"/>
    </xf>
    <xf numFmtId="0" fontId="46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 indent="1"/>
    </xf>
    <xf numFmtId="3" fontId="3" fillId="0" borderId="1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15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 vertical="top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54" fillId="0" borderId="0" xfId="0" applyFont="1" applyFill="1" applyAlignment="1">
      <alignment/>
    </xf>
    <xf numFmtId="0" fontId="52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30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3" fontId="35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 quotePrefix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 quotePrefix="1">
      <alignment horizontal="center"/>
    </xf>
    <xf numFmtId="0" fontId="60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3" fillId="0" borderId="10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3" fontId="35" fillId="0" borderId="10" xfId="0" applyNumberFormat="1" applyFont="1" applyFill="1" applyBorder="1" applyAlignment="1" applyProtection="1">
      <alignment/>
      <protection hidden="1" locked="0"/>
    </xf>
    <xf numFmtId="3" fontId="19" fillId="0" borderId="10" xfId="0" applyNumberFormat="1" applyFont="1" applyFill="1" applyBorder="1" applyAlignment="1" applyProtection="1">
      <alignment/>
      <protection hidden="1" locked="0"/>
    </xf>
    <xf numFmtId="3" fontId="6" fillId="0" borderId="10" xfId="0" applyNumberFormat="1" applyFont="1" applyFill="1" applyBorder="1" applyAlignment="1" applyProtection="1">
      <alignment/>
      <protection hidden="1" locked="0"/>
    </xf>
    <xf numFmtId="3" fontId="64" fillId="0" borderId="10" xfId="0" applyNumberFormat="1" applyFont="1" applyFill="1" applyBorder="1" applyAlignment="1" applyProtection="1">
      <alignment/>
      <protection hidden="1" locked="0"/>
    </xf>
    <xf numFmtId="3" fontId="27" fillId="0" borderId="10" xfId="0" applyNumberFormat="1" applyFont="1" applyFill="1" applyBorder="1" applyAlignment="1" applyProtection="1">
      <alignment/>
      <protection hidden="1" locked="0"/>
    </xf>
    <xf numFmtId="3" fontId="16" fillId="0" borderId="10" xfId="0" applyNumberFormat="1" applyFont="1" applyFill="1" applyBorder="1" applyAlignment="1" applyProtection="1">
      <alignment/>
      <protection hidden="1" locked="0"/>
    </xf>
    <xf numFmtId="3" fontId="15" fillId="0" borderId="10" xfId="0" applyNumberFormat="1" applyFont="1" applyFill="1" applyBorder="1" applyAlignment="1" applyProtection="1">
      <alignment/>
      <protection hidden="1" locked="0"/>
    </xf>
    <xf numFmtId="3" fontId="7" fillId="0" borderId="10" xfId="0" applyNumberFormat="1" applyFont="1" applyFill="1" applyBorder="1" applyAlignment="1" applyProtection="1">
      <alignment/>
      <protection hidden="1" locked="0"/>
    </xf>
    <xf numFmtId="0" fontId="16" fillId="0" borderId="10" xfId="0" applyFont="1" applyBorder="1" applyAlignment="1" applyProtection="1">
      <alignment/>
      <protection hidden="1" locked="0"/>
    </xf>
    <xf numFmtId="0" fontId="16" fillId="0" borderId="10" xfId="0" applyFont="1" applyFill="1" applyBorder="1" applyAlignment="1" applyProtection="1">
      <alignment/>
      <protection hidden="1" locked="0"/>
    </xf>
    <xf numFmtId="3" fontId="21" fillId="0" borderId="10" xfId="0" applyNumberFormat="1" applyFont="1" applyFill="1" applyBorder="1" applyAlignment="1" applyProtection="1">
      <alignment/>
      <protection/>
    </xf>
    <xf numFmtId="3" fontId="33" fillId="0" borderId="10" xfId="0" applyNumberFormat="1" applyFont="1" applyFill="1" applyBorder="1" applyAlignment="1" applyProtection="1">
      <alignment/>
      <protection/>
    </xf>
    <xf numFmtId="3" fontId="27" fillId="0" borderId="10" xfId="0" applyNumberFormat="1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 wrapText="1"/>
      <protection/>
    </xf>
    <xf numFmtId="3" fontId="26" fillId="0" borderId="10" xfId="0" applyNumberFormat="1" applyFont="1" applyFill="1" applyBorder="1" applyAlignment="1" applyProtection="1">
      <alignment/>
      <protection/>
    </xf>
    <xf numFmtId="0" fontId="45" fillId="0" borderId="21" xfId="0" applyFont="1" applyFill="1" applyBorder="1" applyAlignment="1" applyProtection="1">
      <alignment horizontal="center"/>
      <protection hidden="1" locked="0"/>
    </xf>
    <xf numFmtId="0" fontId="45" fillId="0" borderId="21" xfId="0" applyFont="1" applyFill="1" applyBorder="1" applyAlignment="1" applyProtection="1">
      <alignment horizontal="centerContinuous"/>
      <protection hidden="1" locked="0"/>
    </xf>
    <xf numFmtId="0" fontId="45" fillId="0" borderId="16" xfId="0" applyFont="1" applyFill="1" applyBorder="1" applyAlignment="1" applyProtection="1">
      <alignment horizontal="left"/>
      <protection hidden="1" locked="0"/>
    </xf>
    <xf numFmtId="0" fontId="45" fillId="0" borderId="15" xfId="0" applyFont="1" applyFill="1" applyBorder="1" applyAlignment="1" applyProtection="1">
      <alignment horizontal="left"/>
      <protection hidden="1" locked="0"/>
    </xf>
    <xf numFmtId="0" fontId="45" fillId="0" borderId="18" xfId="0" applyFont="1" applyFill="1" applyBorder="1" applyAlignment="1" applyProtection="1">
      <alignment horizontal="left"/>
      <protection hidden="1" locked="0"/>
    </xf>
    <xf numFmtId="0" fontId="45" fillId="0" borderId="19" xfId="0" applyFont="1" applyFill="1" applyBorder="1" applyAlignment="1" applyProtection="1">
      <alignment horizontal="left"/>
      <protection hidden="1" locked="0"/>
    </xf>
    <xf numFmtId="0" fontId="45" fillId="0" borderId="21" xfId="0" applyFont="1" applyFill="1" applyBorder="1" applyAlignment="1" applyProtection="1">
      <alignment horizontal="left"/>
      <protection hidden="1" locked="0"/>
    </xf>
    <xf numFmtId="0" fontId="45" fillId="0" borderId="16" xfId="0" applyFont="1" applyFill="1" applyBorder="1" applyAlignment="1" applyProtection="1">
      <alignment/>
      <protection hidden="1" locked="0"/>
    </xf>
    <xf numFmtId="0" fontId="45" fillId="0" borderId="21" xfId="0" applyFont="1" applyFill="1" applyBorder="1" applyAlignment="1" applyProtection="1">
      <alignment/>
      <protection hidden="1" locked="0"/>
    </xf>
    <xf numFmtId="0" fontId="14" fillId="0" borderId="0" xfId="0" applyFont="1" applyFill="1" applyBorder="1" applyAlignment="1" applyProtection="1">
      <alignment horizontal="left"/>
      <protection hidden="1" locked="0"/>
    </xf>
    <xf numFmtId="0" fontId="55" fillId="0" borderId="22" xfId="0" applyFont="1" applyFill="1" applyBorder="1" applyAlignment="1" applyProtection="1">
      <alignment/>
      <protection hidden="1" locked="0"/>
    </xf>
    <xf numFmtId="0" fontId="30" fillId="0" borderId="12" xfId="0" applyFont="1" applyFill="1" applyBorder="1" applyAlignment="1" applyProtection="1">
      <alignment/>
      <protection hidden="1" locked="0"/>
    </xf>
    <xf numFmtId="0" fontId="30" fillId="0" borderId="22" xfId="0" applyFont="1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0" fontId="41" fillId="0" borderId="10" xfId="0" applyFont="1" applyFill="1" applyBorder="1" applyAlignment="1" applyProtection="1">
      <alignment/>
      <protection hidden="1" locked="0"/>
    </xf>
    <xf numFmtId="0" fontId="35" fillId="0" borderId="10" xfId="0" applyFont="1" applyFill="1" applyBorder="1" applyAlignment="1" applyProtection="1">
      <alignment/>
      <protection hidden="1" locked="0"/>
    </xf>
    <xf numFmtId="3" fontId="3" fillId="0" borderId="10" xfId="0" applyNumberFormat="1" applyFont="1" applyFill="1" applyBorder="1" applyAlignment="1" applyProtection="1">
      <alignment/>
      <protection hidden="1" locked="0"/>
    </xf>
    <xf numFmtId="3" fontId="41" fillId="0" borderId="10" xfId="0" applyNumberFormat="1" applyFont="1" applyFill="1" applyBorder="1" applyAlignment="1" applyProtection="1">
      <alignment/>
      <protection hidden="1" locked="0"/>
    </xf>
    <xf numFmtId="3" fontId="36" fillId="0" borderId="10" xfId="0" applyNumberFormat="1" applyFont="1" applyFill="1" applyBorder="1" applyAlignment="1" applyProtection="1">
      <alignment/>
      <protection hidden="1" locked="0"/>
    </xf>
    <xf numFmtId="3" fontId="40" fillId="0" borderId="10" xfId="0" applyNumberFormat="1" applyFont="1" applyFill="1" applyBorder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3" fontId="6" fillId="0" borderId="0" xfId="0" applyNumberFormat="1" applyFont="1" applyFill="1" applyAlignment="1" applyProtection="1">
      <alignment/>
      <protection hidden="1" locked="0"/>
    </xf>
    <xf numFmtId="3" fontId="3" fillId="0" borderId="0" xfId="0" applyNumberFormat="1" applyFont="1" applyFill="1" applyAlignment="1" applyProtection="1">
      <alignment/>
      <protection hidden="1" locked="0"/>
    </xf>
    <xf numFmtId="3" fontId="3" fillId="0" borderId="0" xfId="0" applyNumberFormat="1" applyFont="1" applyFill="1" applyBorder="1" applyAlignment="1" applyProtection="1">
      <alignment/>
      <protection hidden="1" locked="0"/>
    </xf>
    <xf numFmtId="3" fontId="18" fillId="0" borderId="10" xfId="0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/>
      <protection/>
    </xf>
    <xf numFmtId="3" fontId="38" fillId="0" borderId="10" xfId="0" applyNumberFormat="1" applyFont="1" applyFill="1" applyBorder="1" applyAlignment="1" applyProtection="1">
      <alignment/>
      <protection/>
    </xf>
    <xf numFmtId="3" fontId="37" fillId="0" borderId="10" xfId="0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 hidden="1"/>
    </xf>
    <xf numFmtId="3" fontId="18" fillId="0" borderId="10" xfId="0" applyNumberFormat="1" applyFont="1" applyFill="1" applyBorder="1" applyAlignment="1" applyProtection="1">
      <alignment horizontal="center"/>
      <protection hidden="1"/>
    </xf>
    <xf numFmtId="3" fontId="19" fillId="0" borderId="10" xfId="0" applyNumberFormat="1" applyFont="1" applyFill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center"/>
      <protection hidden="1"/>
    </xf>
    <xf numFmtId="0" fontId="56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21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1" fontId="65" fillId="34" borderId="10" xfId="0" applyNumberFormat="1" applyFont="1" applyFill="1" applyBorder="1" applyAlignment="1" applyProtection="1">
      <alignment/>
      <protection locked="0"/>
    </xf>
    <xf numFmtId="1" fontId="65" fillId="34" borderId="21" xfId="0" applyNumberFormat="1" applyFont="1" applyFill="1" applyBorder="1" applyAlignment="1" applyProtection="1">
      <alignment/>
      <protection locked="0"/>
    </xf>
    <xf numFmtId="1" fontId="65" fillId="34" borderId="21" xfId="0" applyNumberFormat="1" applyFont="1" applyFill="1" applyBorder="1" applyAlignment="1">
      <alignment/>
    </xf>
    <xf numFmtId="0" fontId="65" fillId="34" borderId="10" xfId="0" applyFont="1" applyFill="1" applyBorder="1" applyAlignment="1" applyProtection="1">
      <alignment/>
      <protection locked="0"/>
    </xf>
    <xf numFmtId="0" fontId="65" fillId="0" borderId="21" xfId="0" applyFont="1" applyBorder="1" applyAlignment="1" applyProtection="1">
      <alignment/>
      <protection locked="0"/>
    </xf>
    <xf numFmtId="0" fontId="65" fillId="0" borderId="21" xfId="0" applyFont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Continuous"/>
    </xf>
    <xf numFmtId="49" fontId="14" fillId="0" borderId="14" xfId="0" applyNumberFormat="1" applyFont="1" applyFill="1" applyBorder="1" applyAlignment="1">
      <alignment horizontal="centerContinuous"/>
    </xf>
    <xf numFmtId="49" fontId="14" fillId="0" borderId="15" xfId="0" applyNumberFormat="1" applyFont="1" applyFill="1" applyBorder="1" applyAlignment="1">
      <alignment horizontal="centerContinuous"/>
    </xf>
    <xf numFmtId="49" fontId="11" fillId="0" borderId="15" xfId="0" applyNumberFormat="1" applyFont="1" applyFill="1" applyBorder="1" applyAlignment="1">
      <alignment horizontal="centerContinuous" vertical="top"/>
    </xf>
    <xf numFmtId="49" fontId="66" fillId="0" borderId="1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Continuous"/>
    </xf>
    <xf numFmtId="49" fontId="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56" fillId="0" borderId="2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49" fontId="4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62" fillId="0" borderId="22" xfId="0" applyFont="1" applyBorder="1" applyAlignment="1">
      <alignment/>
    </xf>
    <xf numFmtId="0" fontId="62" fillId="0" borderId="20" xfId="0" applyFont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left" wrapText="1"/>
    </xf>
    <xf numFmtId="3" fontId="60" fillId="0" borderId="11" xfId="0" applyNumberFormat="1" applyFont="1" applyFill="1" applyBorder="1" applyAlignment="1">
      <alignment horizontal="center"/>
    </xf>
    <xf numFmtId="0" fontId="61" fillId="0" borderId="20" xfId="0" applyFont="1" applyBorder="1" applyAlignment="1">
      <alignment/>
    </xf>
    <xf numFmtId="0" fontId="7" fillId="0" borderId="11" xfId="0" applyFont="1" applyFill="1" applyBorder="1" applyAlignment="1">
      <alignment horizontal="left" wrapText="1" indent="1"/>
    </xf>
    <xf numFmtId="0" fontId="7" fillId="0" borderId="22" xfId="0" applyFont="1" applyFill="1" applyBorder="1" applyAlignment="1">
      <alignment horizontal="left" wrapText="1" indent="1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22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0" fontId="8" fillId="0" borderId="22" xfId="0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9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2" fontId="46" fillId="33" borderId="23" xfId="0" applyNumberFormat="1" applyFont="1" applyFill="1" applyBorder="1" applyAlignment="1">
      <alignment horizontal="center" vertical="center" wrapText="1"/>
    </xf>
    <xf numFmtId="2" fontId="46" fillId="33" borderId="24" xfId="0" applyNumberFormat="1" applyFont="1" applyFill="1" applyBorder="1" applyAlignment="1">
      <alignment horizontal="center" vertical="center" wrapText="1"/>
    </xf>
    <xf numFmtId="2" fontId="46" fillId="33" borderId="21" xfId="0" applyNumberFormat="1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top" wrapText="1"/>
    </xf>
    <xf numFmtId="49" fontId="46" fillId="33" borderId="17" xfId="0" applyNumberFormat="1" applyFont="1" applyFill="1" applyBorder="1" applyAlignment="1">
      <alignment horizontal="center" vertical="top" wrapText="1"/>
    </xf>
    <xf numFmtId="49" fontId="46" fillId="33" borderId="15" xfId="0" applyNumberFormat="1" applyFont="1" applyFill="1" applyBorder="1" applyAlignment="1">
      <alignment horizontal="center" vertical="top" wrapText="1"/>
    </xf>
    <xf numFmtId="49" fontId="46" fillId="33" borderId="18" xfId="0" applyNumberFormat="1" applyFont="1" applyFill="1" applyBorder="1" applyAlignment="1">
      <alignment horizontal="center" vertical="top" wrapText="1"/>
    </xf>
    <xf numFmtId="49" fontId="46" fillId="33" borderId="16" xfId="0" applyNumberFormat="1" applyFont="1" applyFill="1" applyBorder="1" applyAlignment="1">
      <alignment horizontal="center" vertical="top" wrapText="1"/>
    </xf>
    <xf numFmtId="49" fontId="46" fillId="33" borderId="19" xfId="0" applyNumberFormat="1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quotePrefix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hidden="1" locked="0"/>
    </xf>
    <xf numFmtId="0" fontId="6" fillId="0" borderId="1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46" fillId="33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 wrapText="1"/>
    </xf>
    <xf numFmtId="0" fontId="32" fillId="0" borderId="22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3" fillId="0" borderId="22" xfId="0" applyFont="1" applyFill="1" applyBorder="1" applyAlignment="1">
      <alignment horizontal="left" wrapText="1"/>
    </xf>
    <xf numFmtId="0" fontId="14" fillId="0" borderId="22" xfId="0" applyFont="1" applyFill="1" applyBorder="1" applyAlignment="1" applyProtection="1">
      <alignment horizontal="center"/>
      <protection hidden="1" locked="0"/>
    </xf>
    <xf numFmtId="49" fontId="44" fillId="0" borderId="11" xfId="0" applyNumberFormat="1" applyFont="1" applyFill="1" applyBorder="1" applyAlignment="1">
      <alignment horizontal="center"/>
    </xf>
    <xf numFmtId="49" fontId="44" fillId="0" borderId="20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3" fontId="6" fillId="0" borderId="11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right" indent="1"/>
    </xf>
    <xf numFmtId="3" fontId="3" fillId="0" borderId="10" xfId="0" applyNumberFormat="1" applyFont="1" applyFill="1" applyBorder="1" applyAlignment="1">
      <alignment horizontal="right" indent="1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right" indent="1"/>
    </xf>
    <xf numFmtId="3" fontId="3" fillId="0" borderId="22" xfId="0" applyNumberFormat="1" applyFont="1" applyFill="1" applyBorder="1" applyAlignment="1">
      <alignment horizontal="right" indent="1"/>
    </xf>
    <xf numFmtId="0" fontId="3" fillId="33" borderId="2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indent="1"/>
    </xf>
    <xf numFmtId="0" fontId="3" fillId="0" borderId="22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wrapText="1" indent="1"/>
    </xf>
    <xf numFmtId="0" fontId="6" fillId="0" borderId="22" xfId="0" applyFont="1" applyFill="1" applyBorder="1" applyAlignment="1">
      <alignment horizontal="left" wrapText="1" indent="1"/>
    </xf>
    <xf numFmtId="0" fontId="6" fillId="0" borderId="20" xfId="0" applyFont="1" applyFill="1" applyBorder="1" applyAlignment="1">
      <alignment horizontal="left" wrapText="1" indent="1"/>
    </xf>
    <xf numFmtId="0" fontId="3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 vertical="center" wrapText="1"/>
    </xf>
    <xf numFmtId="2" fontId="13" fillId="33" borderId="24" xfId="0" applyNumberFormat="1" applyFont="1" applyFill="1" applyBorder="1" applyAlignment="1">
      <alignment horizontal="center" vertical="center" wrapText="1"/>
    </xf>
    <xf numFmtId="2" fontId="13" fillId="33" borderId="21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 vertical="top" wrapText="1"/>
    </xf>
    <xf numFmtId="2" fontId="13" fillId="33" borderId="24" xfId="0" applyNumberFormat="1" applyFont="1" applyFill="1" applyBorder="1" applyAlignment="1">
      <alignment horizontal="center" vertical="top" wrapText="1"/>
    </xf>
    <xf numFmtId="2" fontId="13" fillId="33" borderId="2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 applyProtection="1">
      <alignment horizontal="right" indent="1"/>
      <protection hidden="1" locked="0"/>
    </xf>
    <xf numFmtId="3" fontId="10" fillId="0" borderId="22" xfId="0" applyNumberFormat="1" applyFont="1" applyFill="1" applyBorder="1" applyAlignment="1" applyProtection="1">
      <alignment horizontal="right" indent="1"/>
      <protection hidden="1" locked="0"/>
    </xf>
    <xf numFmtId="3" fontId="10" fillId="0" borderId="20" xfId="0" applyNumberFormat="1" applyFont="1" applyFill="1" applyBorder="1" applyAlignment="1" applyProtection="1">
      <alignment horizontal="right" indent="1"/>
      <protection hidden="1" locked="0"/>
    </xf>
    <xf numFmtId="0" fontId="10" fillId="0" borderId="1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 quotePrefix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 indent="1"/>
    </xf>
    <xf numFmtId="3" fontId="10" fillId="0" borderId="22" xfId="0" applyNumberFormat="1" applyFont="1" applyFill="1" applyBorder="1" applyAlignment="1">
      <alignment horizontal="right" vertical="center" indent="1"/>
    </xf>
    <xf numFmtId="3" fontId="10" fillId="0" borderId="20" xfId="0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18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22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wrapText="1" indent="1"/>
    </xf>
    <xf numFmtId="0" fontId="0" fillId="0" borderId="22" xfId="0" applyFill="1" applyBorder="1" applyAlignment="1">
      <alignment horizontal="left" indent="1"/>
    </xf>
    <xf numFmtId="0" fontId="0" fillId="0" borderId="20" xfId="0" applyFill="1" applyBorder="1" applyAlignment="1">
      <alignment horizontal="left" inden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left" wrapText="1" inden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/>
    </xf>
    <xf numFmtId="49" fontId="58" fillId="0" borderId="2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/>
    </xf>
    <xf numFmtId="2" fontId="58" fillId="0" borderId="22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20" xfId="0" applyNumberFormat="1" applyFont="1" applyFill="1" applyBorder="1" applyAlignment="1">
      <alignment horizontal="center" vertical="center"/>
    </xf>
    <xf numFmtId="49" fontId="58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wrapText="1" indent="1"/>
    </xf>
    <xf numFmtId="49" fontId="0" fillId="0" borderId="20" xfId="0" applyNumberFormat="1" applyFont="1" applyFill="1" applyBorder="1" applyAlignment="1">
      <alignment horizontal="left" wrapText="1" indent="1"/>
    </xf>
    <xf numFmtId="49" fontId="3" fillId="0" borderId="0" xfId="0" applyNumberFormat="1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wrapText="1" indent="1"/>
    </xf>
    <xf numFmtId="49" fontId="0" fillId="0" borderId="12" xfId="0" applyNumberFormat="1" applyFont="1" applyFill="1" applyBorder="1" applyAlignment="1">
      <alignment horizontal="left" wrapText="1" indent="1"/>
    </xf>
    <xf numFmtId="49" fontId="0" fillId="0" borderId="19" xfId="0" applyNumberFormat="1" applyFont="1" applyFill="1" applyBorder="1" applyAlignment="1">
      <alignment horizontal="left" wrapText="1" indent="1"/>
    </xf>
    <xf numFmtId="49" fontId="3" fillId="0" borderId="16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0" fontId="49" fillId="0" borderId="2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2" fontId="58" fillId="0" borderId="22" xfId="0" applyNumberFormat="1" applyFont="1" applyFill="1" applyBorder="1" applyAlignment="1" quotePrefix="1">
      <alignment horizontal="center" vertical="center"/>
    </xf>
    <xf numFmtId="2" fontId="58" fillId="0" borderId="20" xfId="0" applyNumberFormat="1" applyFont="1" applyFill="1" applyBorder="1" applyAlignment="1" quotePrefix="1">
      <alignment horizontal="center" vertical="center"/>
    </xf>
    <xf numFmtId="2" fontId="58" fillId="0" borderId="11" xfId="0" applyNumberFormat="1" applyFont="1" applyFill="1" applyBorder="1" applyAlignment="1" quotePrefix="1">
      <alignment horizontal="center" vertical="center"/>
    </xf>
    <xf numFmtId="0" fontId="49" fillId="0" borderId="22" xfId="0" applyFont="1" applyFill="1" applyBorder="1" applyAlignment="1" quotePrefix="1">
      <alignment horizontal="center" vertical="center"/>
    </xf>
    <xf numFmtId="0" fontId="49" fillId="0" borderId="20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left" vertical="center" wrapText="1" indent="1"/>
    </xf>
    <xf numFmtId="20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horizontal="left" vertical="center" wrapText="1" indent="1"/>
    </xf>
    <xf numFmtId="3" fontId="3" fillId="0" borderId="16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 indent="1"/>
    </xf>
    <xf numFmtId="0" fontId="0" fillId="0" borderId="20" xfId="0" applyFill="1" applyBorder="1" applyAlignment="1">
      <alignment horizontal="left" wrapText="1" inden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vertical="center"/>
    </xf>
    <xf numFmtId="49" fontId="58" fillId="0" borderId="11" xfId="0" applyNumberFormat="1" applyFont="1" applyFill="1" applyBorder="1" applyAlignment="1">
      <alignment horizontal="center"/>
    </xf>
    <xf numFmtId="49" fontId="58" fillId="0" borderId="22" xfId="0" applyNumberFormat="1" applyFont="1" applyFill="1" applyBorder="1" applyAlignment="1">
      <alignment horizontal="center"/>
    </xf>
    <xf numFmtId="0" fontId="48" fillId="0" borderId="20" xfId="0" applyFont="1" applyFill="1" applyBorder="1" applyAlignment="1">
      <alignment/>
    </xf>
    <xf numFmtId="49" fontId="31" fillId="0" borderId="11" xfId="0" applyNumberFormat="1" applyFont="1" applyFill="1" applyBorder="1" applyAlignment="1">
      <alignment horizontal="left" wrapText="1"/>
    </xf>
    <xf numFmtId="49" fontId="31" fillId="0" borderId="22" xfId="0" applyNumberFormat="1" applyFont="1" applyFill="1" applyBorder="1" applyAlignment="1">
      <alignment horizontal="left" wrapText="1"/>
    </xf>
    <xf numFmtId="49" fontId="31" fillId="0" borderId="20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0" fontId="48" fillId="0" borderId="2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0" borderId="22" xfId="0" applyFont="1" applyFill="1" applyBorder="1" applyAlignment="1" quotePrefix="1">
      <alignment horizontal="center"/>
    </xf>
    <xf numFmtId="0" fontId="11" fillId="0" borderId="13" xfId="0" applyFont="1" applyFill="1" applyBorder="1" applyAlignment="1">
      <alignment horizontal="center" vertical="top"/>
    </xf>
    <xf numFmtId="49" fontId="46" fillId="33" borderId="23" xfId="0" applyNumberFormat="1" applyFont="1" applyFill="1" applyBorder="1" applyAlignment="1">
      <alignment horizontal="center" vertical="center" wrapText="1"/>
    </xf>
    <xf numFmtId="49" fontId="46" fillId="33" borderId="24" xfId="0" applyNumberFormat="1" applyFont="1" applyFill="1" applyBorder="1" applyAlignment="1">
      <alignment horizontal="center" vertical="center" wrapText="1"/>
    </xf>
    <xf numFmtId="49" fontId="46" fillId="33" borderId="21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15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18" xfId="0" applyNumberFormat="1" applyFont="1" applyFill="1" applyBorder="1" applyAlignment="1">
      <alignment horizontal="center" vertical="top" wrapText="1"/>
    </xf>
    <xf numFmtId="49" fontId="11" fillId="33" borderId="16" xfId="0" applyNumberFormat="1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49" fontId="11" fillId="33" borderId="19" xfId="0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9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1" fillId="0" borderId="22" xfId="53" applyFill="1" applyBorder="1" applyAlignment="1" applyProtection="1">
      <alignment horizontal="center"/>
      <protection/>
    </xf>
    <xf numFmtId="0" fontId="71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right" indent="1"/>
    </xf>
    <xf numFmtId="0" fontId="0" fillId="0" borderId="20" xfId="0" applyFill="1" applyBorder="1" applyAlignment="1">
      <alignment horizontal="right" indent="1"/>
    </xf>
    <xf numFmtId="49" fontId="59" fillId="0" borderId="11" xfId="0" applyNumberFormat="1" applyFont="1" applyFill="1" applyBorder="1" applyAlignment="1">
      <alignment horizontal="center"/>
    </xf>
    <xf numFmtId="49" fontId="59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2" fontId="58" fillId="0" borderId="11" xfId="0" applyNumberFormat="1" applyFont="1" applyFill="1" applyBorder="1" applyAlignment="1">
      <alignment horizontal="center"/>
    </xf>
    <xf numFmtId="2" fontId="58" fillId="0" borderId="22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49" fontId="49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49" fillId="0" borderId="11" xfId="0" applyFont="1" applyFill="1" applyBorder="1" applyAlignment="1" quotePrefix="1">
      <alignment horizontal="center"/>
    </xf>
    <xf numFmtId="2" fontId="58" fillId="0" borderId="11" xfId="0" applyNumberFormat="1" applyFont="1" applyFill="1" applyBorder="1" applyAlignment="1" quotePrefix="1">
      <alignment horizontal="center"/>
    </xf>
    <xf numFmtId="49" fontId="49" fillId="0" borderId="11" xfId="0" applyNumberFormat="1" applyFont="1" applyFill="1" applyBorder="1" applyAlignment="1">
      <alignment horizontal="center" wrapText="1"/>
    </xf>
    <xf numFmtId="0" fontId="48" fillId="0" borderId="22" xfId="0" applyFont="1" applyFill="1" applyBorder="1" applyAlignment="1">
      <alignment/>
    </xf>
    <xf numFmtId="0" fontId="0" fillId="0" borderId="20" xfId="0" applyFont="1" applyBorder="1" applyAlignment="1">
      <alignment/>
    </xf>
    <xf numFmtId="49" fontId="49" fillId="0" borderId="20" xfId="0" applyNumberFormat="1" applyFont="1" applyFill="1" applyBorder="1" applyAlignment="1">
      <alignment horizontal="center"/>
    </xf>
    <xf numFmtId="49" fontId="58" fillId="0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SHF_LlVj_12_110213\1ShfBilance_2012\1Luigj%20G_2012\1LuigjG_Tjera\12Luigj%20G_903DE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Tros"/>
      <sheetName val="BS"/>
      <sheetName val="DE"/>
      <sheetName val="SPD"/>
      <sheetName val="Sheet1"/>
    </sheetNames>
    <sheetDataSet>
      <sheetData sheetId="0">
        <row r="221">
          <cell r="B221" t="str">
            <v>Vo  @elino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munazh@t-home.m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omunazh@t-home.m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9:AK228"/>
  <sheetViews>
    <sheetView view="pageBreakPreview" zoomScaleNormal="90" zoomScaleSheetLayoutView="100" zoomScalePageLayoutView="0" workbookViewId="0" topLeftCell="A193">
      <selection activeCell="AJ116" sqref="AJ116"/>
    </sheetView>
  </sheetViews>
  <sheetFormatPr defaultColWidth="8.8515625" defaultRowHeight="12.75"/>
  <cols>
    <col min="1" max="1" width="2.28125" style="6" customWidth="1"/>
    <col min="2" max="2" width="3.421875" style="6" customWidth="1"/>
    <col min="3" max="32" width="3.00390625" style="6" customWidth="1"/>
    <col min="33" max="33" width="1.421875" style="6" customWidth="1"/>
    <col min="34" max="34" width="3.28125" style="6" customWidth="1"/>
    <col min="35" max="36" width="13.421875" style="6" customWidth="1"/>
    <col min="37" max="16384" width="8.85156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8" customHeight="1"/>
    <row r="89" spans="2:33" ht="13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s="1" customFormat="1" ht="42" customHeight="1" hidden="1">
      <c r="B90" s="49"/>
      <c r="C90" s="49"/>
      <c r="D90" s="49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2:33" s="1" customFormat="1" ht="42" customHeight="1" hidden="1">
      <c r="B91" s="49"/>
      <c r="C91" s="49"/>
      <c r="D91" s="49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2:33" s="1" customFormat="1" ht="42" customHeight="1" hidden="1">
      <c r="B92" s="49"/>
      <c r="C92" s="49"/>
      <c r="D92" s="49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 spans="2:33" s="1" customFormat="1" ht="42" customHeight="1" hidden="1">
      <c r="B93" s="49"/>
      <c r="C93" s="49"/>
      <c r="D93" s="49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</row>
    <row r="94" spans="2:33" s="1" customFormat="1" ht="9.75" customHeight="1">
      <c r="B94" s="49"/>
      <c r="C94" s="49"/>
      <c r="D94" s="49"/>
      <c r="E94" s="50"/>
      <c r="F94" s="50"/>
      <c r="G94" s="50"/>
      <c r="H94" s="50"/>
      <c r="I94" s="50"/>
      <c r="J94" s="50"/>
      <c r="K94" s="48"/>
      <c r="L94" s="48"/>
      <c r="M94" s="48"/>
      <c r="N94" s="48"/>
      <c r="O94" s="48"/>
      <c r="P94" s="48"/>
      <c r="Q94" s="48"/>
      <c r="R94" s="48"/>
      <c r="S94" s="50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 spans="2:33" s="1" customFormat="1" ht="6.75" customHeight="1">
      <c r="B95" s="133"/>
      <c r="C95" s="60"/>
      <c r="D95" s="60"/>
      <c r="E95" s="61"/>
      <c r="F95" s="61"/>
      <c r="G95" s="61"/>
      <c r="H95" s="61"/>
      <c r="I95" s="61"/>
      <c r="J95" s="61"/>
      <c r="K95" s="50"/>
      <c r="L95" s="50"/>
      <c r="M95" s="50"/>
      <c r="N95" s="50"/>
      <c r="O95" s="50"/>
      <c r="P95" s="50"/>
      <c r="Q95" s="61"/>
      <c r="R95" s="61"/>
      <c r="S95" s="61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98"/>
    </row>
    <row r="96" spans="2:33" s="1" customFormat="1" ht="13.5" customHeight="1">
      <c r="B96" s="134"/>
      <c r="C96" s="49"/>
      <c r="D96" s="49"/>
      <c r="E96" s="50"/>
      <c r="F96" s="50"/>
      <c r="G96" s="50"/>
      <c r="H96" s="50"/>
      <c r="I96" s="50"/>
      <c r="J96" s="50"/>
      <c r="K96" s="50"/>
      <c r="L96" s="50"/>
      <c r="M96" s="91"/>
      <c r="N96" s="91"/>
      <c r="O96" s="91"/>
      <c r="P96" s="50"/>
      <c r="Q96" s="50"/>
      <c r="R96" s="91"/>
      <c r="S96" s="91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99"/>
    </row>
    <row r="97" spans="2:33" s="94" customFormat="1" ht="19.5" customHeight="1">
      <c r="B97" s="135"/>
      <c r="C97" s="92"/>
      <c r="D97" s="92"/>
      <c r="E97" s="93"/>
      <c r="F97" s="93"/>
      <c r="G97" s="93"/>
      <c r="H97" s="93"/>
      <c r="I97" s="93"/>
      <c r="J97" s="93"/>
      <c r="M97" s="376" t="s">
        <v>363</v>
      </c>
      <c r="N97" s="376"/>
      <c r="O97" s="376"/>
      <c r="Q97" s="376" t="s">
        <v>364</v>
      </c>
      <c r="R97" s="376"/>
      <c r="S97" s="376"/>
      <c r="T97" s="376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100"/>
    </row>
    <row r="98" spans="2:33" s="1" customFormat="1" ht="16.5" customHeight="1">
      <c r="B98" s="136"/>
      <c r="C98" s="197">
        <v>5</v>
      </c>
      <c r="D98" s="198">
        <v>1</v>
      </c>
      <c r="E98" s="199">
        <v>0</v>
      </c>
      <c r="F98" s="200"/>
      <c r="G98" s="201"/>
      <c r="H98" s="202">
        <v>0</v>
      </c>
      <c r="I98" s="203">
        <v>6</v>
      </c>
      <c r="J98" s="203">
        <v>0</v>
      </c>
      <c r="K98" s="203">
        <v>0</v>
      </c>
      <c r="L98" s="203">
        <v>1</v>
      </c>
      <c r="M98" s="203">
        <v>4</v>
      </c>
      <c r="N98" s="203">
        <v>6</v>
      </c>
      <c r="O98" s="199">
        <v>7</v>
      </c>
      <c r="P98" s="200"/>
      <c r="Q98" s="201"/>
      <c r="R98" s="202">
        <v>7</v>
      </c>
      <c r="S98" s="203">
        <v>2</v>
      </c>
      <c r="T98" s="204">
        <v>6</v>
      </c>
      <c r="U98" s="205">
        <v>0</v>
      </c>
      <c r="V98" s="198">
        <v>1</v>
      </c>
      <c r="W98" s="197">
        <v>4</v>
      </c>
      <c r="X98" s="198">
        <v>0</v>
      </c>
      <c r="Y98" s="205">
        <v>9</v>
      </c>
      <c r="Z98" s="205">
        <v>7</v>
      </c>
      <c r="AA98" s="205">
        <v>5</v>
      </c>
      <c r="AB98" s="205">
        <v>6</v>
      </c>
      <c r="AC98" s="205">
        <v>3</v>
      </c>
      <c r="AD98" s="205">
        <v>7</v>
      </c>
      <c r="AE98" s="205">
        <v>1</v>
      </c>
      <c r="AF98" s="205">
        <v>7</v>
      </c>
      <c r="AG98" s="101">
        <v>7</v>
      </c>
    </row>
    <row r="99" spans="2:33" s="1" customFormat="1" ht="15" customHeight="1">
      <c r="B99" s="135"/>
      <c r="C99" s="95">
        <v>1</v>
      </c>
      <c r="D99" s="95">
        <v>2</v>
      </c>
      <c r="E99" s="95">
        <v>3</v>
      </c>
      <c r="F99" s="95"/>
      <c r="G99" s="95"/>
      <c r="H99" s="95">
        <v>4</v>
      </c>
      <c r="I99" s="95">
        <v>5</v>
      </c>
      <c r="J99" s="95">
        <v>6</v>
      </c>
      <c r="K99" s="95">
        <v>7</v>
      </c>
      <c r="L99" s="95">
        <v>8</v>
      </c>
      <c r="M99" s="95">
        <v>9</v>
      </c>
      <c r="N99" s="95">
        <v>10</v>
      </c>
      <c r="O99" s="95">
        <v>11</v>
      </c>
      <c r="P99" s="95"/>
      <c r="Q99" s="95"/>
      <c r="R99" s="95">
        <v>12</v>
      </c>
      <c r="S99" s="95">
        <v>13</v>
      </c>
      <c r="T99" s="95">
        <v>14</v>
      </c>
      <c r="U99" s="95">
        <v>15</v>
      </c>
      <c r="V99" s="95">
        <v>16</v>
      </c>
      <c r="W99" s="95">
        <v>17</v>
      </c>
      <c r="X99" s="95">
        <v>18</v>
      </c>
      <c r="Y99" s="95">
        <v>19</v>
      </c>
      <c r="Z99" s="95">
        <v>20</v>
      </c>
      <c r="AA99" s="95">
        <v>21</v>
      </c>
      <c r="AB99" s="95">
        <v>22</v>
      </c>
      <c r="AC99" s="95">
        <v>23</v>
      </c>
      <c r="AD99" s="95">
        <v>24</v>
      </c>
      <c r="AE99" s="95">
        <v>25</v>
      </c>
      <c r="AF99" s="95">
        <v>26</v>
      </c>
      <c r="AG99" s="102"/>
    </row>
    <row r="100" spans="2:33" s="4" customFormat="1" ht="18.75" customHeight="1">
      <c r="B100" s="135"/>
      <c r="C100" s="376" t="s">
        <v>366</v>
      </c>
      <c r="D100" s="376"/>
      <c r="E100" s="376"/>
      <c r="F100" s="95"/>
      <c r="G100" s="95"/>
      <c r="H100" s="376" t="s">
        <v>367</v>
      </c>
      <c r="I100" s="376"/>
      <c r="J100" s="376"/>
      <c r="K100" s="376"/>
      <c r="L100" s="376"/>
      <c r="M100" s="376"/>
      <c r="N100" s="376"/>
      <c r="O100" s="376"/>
      <c r="P100" s="95"/>
      <c r="Q100" s="95"/>
      <c r="R100" s="376" t="s">
        <v>384</v>
      </c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102"/>
    </row>
    <row r="101" spans="2:33" s="1" customFormat="1" ht="10.5" customHeight="1">
      <c r="B101" s="137"/>
      <c r="C101" s="44"/>
      <c r="D101" s="44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103"/>
    </row>
    <row r="102" spans="2:33" s="1" customFormat="1" ht="23.25" customHeight="1">
      <c r="B102" s="51" t="s">
        <v>383</v>
      </c>
      <c r="C102" s="51"/>
      <c r="D102" s="51"/>
      <c r="E102" s="50"/>
      <c r="F102" s="50"/>
      <c r="G102" s="50"/>
      <c r="H102" s="144"/>
      <c r="I102" s="144"/>
      <c r="J102" s="394" t="s">
        <v>585</v>
      </c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141"/>
      <c r="AB102" s="141"/>
      <c r="AC102" s="141"/>
      <c r="AD102" s="141"/>
      <c r="AE102" s="141"/>
      <c r="AF102" s="141"/>
      <c r="AG102" s="141"/>
    </row>
    <row r="103" spans="2:33" s="1" customFormat="1" ht="23.25" customHeight="1">
      <c r="B103" s="51" t="s">
        <v>382</v>
      </c>
      <c r="C103" s="51"/>
      <c r="D103" s="51"/>
      <c r="E103" s="50"/>
      <c r="F103" s="50"/>
      <c r="G103" s="50"/>
      <c r="H103" s="50"/>
      <c r="I103" s="50"/>
      <c r="J103" s="206"/>
      <c r="K103" s="348" t="s">
        <v>586</v>
      </c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207"/>
      <c r="AA103" s="142"/>
      <c r="AB103" s="142"/>
      <c r="AC103" s="142"/>
      <c r="AD103" s="142"/>
      <c r="AE103" s="142"/>
      <c r="AF103" s="142"/>
      <c r="AG103" s="142"/>
    </row>
    <row r="104" spans="2:33" s="1" customFormat="1" ht="23.25" customHeight="1">
      <c r="B104" s="51" t="s">
        <v>381</v>
      </c>
      <c r="C104" s="51"/>
      <c r="D104" s="51"/>
      <c r="E104" s="50"/>
      <c r="F104" s="50"/>
      <c r="G104" s="50"/>
      <c r="H104" s="50"/>
      <c r="I104" s="50"/>
      <c r="J104" s="208"/>
      <c r="K104" s="347" t="s">
        <v>583</v>
      </c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209"/>
      <c r="AA104" s="145"/>
      <c r="AB104" s="145"/>
      <c r="AC104" s="145"/>
      <c r="AD104" s="143"/>
      <c r="AE104" s="143"/>
      <c r="AF104" s="143"/>
      <c r="AG104" s="143"/>
    </row>
    <row r="105" spans="2:33" s="1" customFormat="1" ht="12.75" customHeight="1">
      <c r="B105" s="316" t="s">
        <v>369</v>
      </c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</row>
    <row r="106" spans="2:33" s="1" customFormat="1" ht="12.7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2:33" s="1" customFormat="1" ht="12.7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</row>
    <row r="108" spans="2:33" s="1" customFormat="1" ht="19.5" customHeight="1">
      <c r="B108" s="349" t="s">
        <v>394</v>
      </c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</row>
    <row r="109" spans="2:33" s="1" customFormat="1" ht="19.5" customHeight="1">
      <c r="B109" s="377" t="s">
        <v>395</v>
      </c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</row>
    <row r="110" spans="2:33" s="1" customFormat="1" ht="19.5" customHeight="1">
      <c r="B110" s="378" t="s">
        <v>796</v>
      </c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</row>
    <row r="111" spans="5:33" s="1" customFormat="1" ht="17.25" customHeight="1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AC111" s="356" t="s">
        <v>4</v>
      </c>
      <c r="AD111" s="356"/>
      <c r="AE111" s="356"/>
      <c r="AF111" s="356"/>
      <c r="AG111" s="356"/>
    </row>
    <row r="112" spans="2:33" s="4" customFormat="1" ht="15.75" customHeight="1">
      <c r="B112" s="357" t="s">
        <v>365</v>
      </c>
      <c r="C112" s="360" t="s">
        <v>368</v>
      </c>
      <c r="D112" s="361"/>
      <c r="E112" s="366" t="s">
        <v>7</v>
      </c>
      <c r="F112" s="367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51"/>
      <c r="T112" s="350" t="s">
        <v>156</v>
      </c>
      <c r="U112" s="351"/>
      <c r="V112" s="372" t="s">
        <v>8</v>
      </c>
      <c r="W112" s="374"/>
      <c r="X112" s="374"/>
      <c r="Y112" s="374"/>
      <c r="Z112" s="374"/>
      <c r="AA112" s="374"/>
      <c r="AB112" s="374"/>
      <c r="AC112" s="374"/>
      <c r="AD112" s="374"/>
      <c r="AE112" s="374"/>
      <c r="AF112" s="374"/>
      <c r="AG112" s="375"/>
    </row>
    <row r="113" spans="2:33" s="4" customFormat="1" ht="10.5" customHeight="1">
      <c r="B113" s="358"/>
      <c r="C113" s="362"/>
      <c r="D113" s="363"/>
      <c r="E113" s="352"/>
      <c r="F113" s="369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53"/>
      <c r="T113" s="352"/>
      <c r="U113" s="353"/>
      <c r="V113" s="350" t="s">
        <v>222</v>
      </c>
      <c r="W113" s="368"/>
      <c r="X113" s="368"/>
      <c r="Y113" s="368"/>
      <c r="Z113" s="368"/>
      <c r="AA113" s="351"/>
      <c r="AB113" s="350" t="s">
        <v>223</v>
      </c>
      <c r="AC113" s="368"/>
      <c r="AD113" s="368"/>
      <c r="AE113" s="368"/>
      <c r="AF113" s="368"/>
      <c r="AG113" s="351"/>
    </row>
    <row r="114" spans="2:33" s="4" customFormat="1" ht="10.5" customHeight="1">
      <c r="B114" s="359"/>
      <c r="C114" s="364"/>
      <c r="D114" s="365"/>
      <c r="E114" s="354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55"/>
      <c r="T114" s="354"/>
      <c r="U114" s="355"/>
      <c r="V114" s="354"/>
      <c r="W114" s="371"/>
      <c r="X114" s="371"/>
      <c r="Y114" s="371"/>
      <c r="Z114" s="371"/>
      <c r="AA114" s="355"/>
      <c r="AB114" s="354"/>
      <c r="AC114" s="371"/>
      <c r="AD114" s="371"/>
      <c r="AE114" s="371"/>
      <c r="AF114" s="371"/>
      <c r="AG114" s="355"/>
    </row>
    <row r="115" spans="2:36" s="4" customFormat="1" ht="13.5" customHeight="1">
      <c r="B115" s="104">
        <v>1</v>
      </c>
      <c r="C115" s="383">
        <v>2</v>
      </c>
      <c r="D115" s="375"/>
      <c r="E115" s="372">
        <v>3</v>
      </c>
      <c r="F115" s="373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5"/>
      <c r="T115" s="372">
        <v>4</v>
      </c>
      <c r="U115" s="375"/>
      <c r="V115" s="372">
        <v>5</v>
      </c>
      <c r="W115" s="374"/>
      <c r="X115" s="374"/>
      <c r="Y115" s="374"/>
      <c r="Z115" s="374"/>
      <c r="AA115" s="375"/>
      <c r="AB115" s="372">
        <v>6</v>
      </c>
      <c r="AC115" s="374"/>
      <c r="AD115" s="374"/>
      <c r="AE115" s="374"/>
      <c r="AF115" s="374"/>
      <c r="AG115" s="375"/>
      <c r="AI115" s="177">
        <v>2016</v>
      </c>
      <c r="AJ115" s="80">
        <v>2017</v>
      </c>
    </row>
    <row r="116" spans="2:36" s="36" customFormat="1" ht="38.25" customHeight="1">
      <c r="B116" s="56"/>
      <c r="C116" s="346"/>
      <c r="D116" s="319"/>
      <c r="E116" s="379" t="s">
        <v>353</v>
      </c>
      <c r="F116" s="380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19"/>
      <c r="T116" s="344" t="s">
        <v>197</v>
      </c>
      <c r="U116" s="319"/>
      <c r="V116" s="313">
        <f aca="true" t="shared" si="0" ref="V116:V179">IF(AI116&lt;=0,"",AI116)</f>
        <v>59832159</v>
      </c>
      <c r="W116" s="314"/>
      <c r="X116" s="314"/>
      <c r="Y116" s="314"/>
      <c r="Z116" s="314"/>
      <c r="AA116" s="315"/>
      <c r="AB116" s="313">
        <f>IF(AJ116&lt;=0,"",AJ116)</f>
        <v>41766154</v>
      </c>
      <c r="AC116" s="314"/>
      <c r="AD116" s="314"/>
      <c r="AE116" s="314"/>
      <c r="AF116" s="314"/>
      <c r="AG116" s="315"/>
      <c r="AI116" s="190">
        <f>+AI117+AI122+AI127+AI135+AI139+AI144+AI148+AI154</f>
        <v>59832159</v>
      </c>
      <c r="AJ116" s="190">
        <f>+AJ117+AJ122+AJ127+AJ135+AJ139+AJ144+AJ148+AJ154</f>
        <v>41766154</v>
      </c>
    </row>
    <row r="117" spans="2:36" s="36" customFormat="1" ht="24.75" customHeight="1">
      <c r="B117" s="56"/>
      <c r="C117" s="346"/>
      <c r="D117" s="319"/>
      <c r="E117" s="342" t="s">
        <v>354</v>
      </c>
      <c r="F117" s="343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19"/>
      <c r="T117" s="344" t="s">
        <v>198</v>
      </c>
      <c r="U117" s="319"/>
      <c r="V117" s="313">
        <f t="shared" si="0"/>
        <v>19143358</v>
      </c>
      <c r="W117" s="314"/>
      <c r="X117" s="314"/>
      <c r="Y117" s="314"/>
      <c r="Z117" s="314"/>
      <c r="AA117" s="315"/>
      <c r="AB117" s="313">
        <f aca="true" t="shared" si="1" ref="AB117:AB180">IF(AJ117&lt;=0,"",AJ117)</f>
        <v>18973013</v>
      </c>
      <c r="AC117" s="397"/>
      <c r="AD117" s="397"/>
      <c r="AE117" s="397"/>
      <c r="AF117" s="397"/>
      <c r="AG117" s="398"/>
      <c r="AI117" s="190">
        <f>SUM(AI118:AI121)</f>
        <v>19143358</v>
      </c>
      <c r="AJ117" s="190">
        <f>SUM(AJ118:AJ121)</f>
        <v>18973013</v>
      </c>
    </row>
    <row r="118" spans="2:36" s="12" customFormat="1" ht="18" customHeight="1">
      <c r="B118" s="25">
        <v>1</v>
      </c>
      <c r="C118" s="344" t="s">
        <v>241</v>
      </c>
      <c r="D118" s="319"/>
      <c r="E118" s="340" t="s">
        <v>326</v>
      </c>
      <c r="F118" s="341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19"/>
      <c r="T118" s="344" t="s">
        <v>199</v>
      </c>
      <c r="U118" s="319"/>
      <c r="V118" s="313">
        <f t="shared" si="0"/>
        <v>12847206</v>
      </c>
      <c r="W118" s="314"/>
      <c r="X118" s="314"/>
      <c r="Y118" s="314"/>
      <c r="Z118" s="314"/>
      <c r="AA118" s="315"/>
      <c r="AB118" s="313">
        <f t="shared" si="1"/>
        <v>12965320</v>
      </c>
      <c r="AC118" s="314"/>
      <c r="AD118" s="314"/>
      <c r="AE118" s="314"/>
      <c r="AF118" s="314"/>
      <c r="AG118" s="315"/>
      <c r="AI118" s="235">
        <v>12847206</v>
      </c>
      <c r="AJ118" s="180">
        <v>12965320</v>
      </c>
    </row>
    <row r="119" spans="2:36" s="12" customFormat="1" ht="18" customHeight="1">
      <c r="B119" s="25">
        <f>B118+1</f>
        <v>2</v>
      </c>
      <c r="C119" s="344" t="s">
        <v>63</v>
      </c>
      <c r="D119" s="319"/>
      <c r="E119" s="340" t="s">
        <v>327</v>
      </c>
      <c r="F119" s="341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19"/>
      <c r="T119" s="344" t="s">
        <v>200</v>
      </c>
      <c r="U119" s="319"/>
      <c r="V119" s="313">
        <f t="shared" si="0"/>
        <v>4685071</v>
      </c>
      <c r="W119" s="314"/>
      <c r="X119" s="314"/>
      <c r="Y119" s="314"/>
      <c r="Z119" s="314"/>
      <c r="AA119" s="315"/>
      <c r="AB119" s="313">
        <f t="shared" si="1"/>
        <v>4743431</v>
      </c>
      <c r="AC119" s="314"/>
      <c r="AD119" s="314"/>
      <c r="AE119" s="314"/>
      <c r="AF119" s="314"/>
      <c r="AG119" s="315"/>
      <c r="AI119" s="236">
        <v>4685071</v>
      </c>
      <c r="AJ119" s="180">
        <v>4743431</v>
      </c>
    </row>
    <row r="120" spans="2:36" s="12" customFormat="1" ht="18" customHeight="1">
      <c r="B120" s="25">
        <f>B119+1</f>
        <v>3</v>
      </c>
      <c r="C120" s="344" t="s">
        <v>242</v>
      </c>
      <c r="D120" s="319"/>
      <c r="E120" s="340" t="s">
        <v>243</v>
      </c>
      <c r="F120" s="341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19"/>
      <c r="T120" s="344" t="s">
        <v>201</v>
      </c>
      <c r="U120" s="319"/>
      <c r="V120" s="313">
        <f t="shared" si="0"/>
      </c>
      <c r="W120" s="314"/>
      <c r="X120" s="314"/>
      <c r="Y120" s="314"/>
      <c r="Z120" s="314"/>
      <c r="AA120" s="315"/>
      <c r="AB120" s="313">
        <f t="shared" si="1"/>
      </c>
      <c r="AC120" s="314"/>
      <c r="AD120" s="314"/>
      <c r="AE120" s="314"/>
      <c r="AF120" s="314"/>
      <c r="AG120" s="315"/>
      <c r="AI120" s="236">
        <v>0</v>
      </c>
      <c r="AJ120" s="180">
        <v>0</v>
      </c>
    </row>
    <row r="121" spans="2:36" s="12" customFormat="1" ht="18" customHeight="1">
      <c r="B121" s="25">
        <v>4</v>
      </c>
      <c r="C121" s="344" t="s">
        <v>328</v>
      </c>
      <c r="D121" s="319"/>
      <c r="E121" s="340" t="s">
        <v>329</v>
      </c>
      <c r="F121" s="341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19"/>
      <c r="T121" s="344" t="s">
        <v>64</v>
      </c>
      <c r="U121" s="319"/>
      <c r="V121" s="313">
        <f t="shared" si="0"/>
        <v>1611081</v>
      </c>
      <c r="W121" s="314"/>
      <c r="X121" s="314"/>
      <c r="Y121" s="314"/>
      <c r="Z121" s="314"/>
      <c r="AA121" s="315"/>
      <c r="AB121" s="313">
        <f t="shared" si="1"/>
        <v>1264262</v>
      </c>
      <c r="AC121" s="314"/>
      <c r="AD121" s="314"/>
      <c r="AE121" s="314"/>
      <c r="AF121" s="314"/>
      <c r="AG121" s="315"/>
      <c r="AI121" s="236">
        <v>1611081</v>
      </c>
      <c r="AJ121" s="180">
        <v>1264262</v>
      </c>
    </row>
    <row r="122" spans="2:36" s="37" customFormat="1" ht="24" customHeight="1">
      <c r="B122" s="56"/>
      <c r="C122" s="346"/>
      <c r="D122" s="319"/>
      <c r="E122" s="342" t="s">
        <v>355</v>
      </c>
      <c r="F122" s="343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19"/>
      <c r="T122" s="344" t="s">
        <v>66</v>
      </c>
      <c r="U122" s="319"/>
      <c r="V122" s="313">
        <f t="shared" si="0"/>
      </c>
      <c r="W122" s="314"/>
      <c r="X122" s="314"/>
      <c r="Y122" s="314"/>
      <c r="Z122" s="314"/>
      <c r="AA122" s="315"/>
      <c r="AB122" s="313">
        <f t="shared" si="1"/>
      </c>
      <c r="AC122" s="314"/>
      <c r="AD122" s="314"/>
      <c r="AE122" s="314"/>
      <c r="AF122" s="314"/>
      <c r="AG122" s="315"/>
      <c r="AI122" s="190">
        <f>SUM(AI123:AI126)</f>
        <v>0</v>
      </c>
      <c r="AJ122" s="190">
        <f>SUM(AJ123:AJ126)</f>
        <v>0</v>
      </c>
    </row>
    <row r="123" spans="2:36" s="12" customFormat="1" ht="22.5" customHeight="1">
      <c r="B123" s="25">
        <v>5</v>
      </c>
      <c r="C123" s="344" t="s">
        <v>244</v>
      </c>
      <c r="D123" s="319"/>
      <c r="E123" s="340" t="s">
        <v>548</v>
      </c>
      <c r="F123" s="341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19"/>
      <c r="T123" s="344" t="s">
        <v>202</v>
      </c>
      <c r="U123" s="319"/>
      <c r="V123" s="313">
        <f t="shared" si="0"/>
      </c>
      <c r="W123" s="314"/>
      <c r="X123" s="314"/>
      <c r="Y123" s="314"/>
      <c r="Z123" s="314"/>
      <c r="AA123" s="315"/>
      <c r="AB123" s="313">
        <f t="shared" si="1"/>
      </c>
      <c r="AC123" s="314"/>
      <c r="AD123" s="314"/>
      <c r="AE123" s="314"/>
      <c r="AF123" s="314"/>
      <c r="AG123" s="315"/>
      <c r="AI123" s="180">
        <v>0</v>
      </c>
      <c r="AJ123" s="180">
        <v>0</v>
      </c>
    </row>
    <row r="124" spans="2:36" s="12" customFormat="1" ht="18" customHeight="1">
      <c r="B124" s="25">
        <v>6</v>
      </c>
      <c r="C124" s="344" t="s">
        <v>245</v>
      </c>
      <c r="D124" s="319"/>
      <c r="E124" s="340" t="s">
        <v>549</v>
      </c>
      <c r="F124" s="341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19"/>
      <c r="T124" s="344" t="s">
        <v>203</v>
      </c>
      <c r="U124" s="319"/>
      <c r="V124" s="313">
        <f t="shared" si="0"/>
      </c>
      <c r="W124" s="314"/>
      <c r="X124" s="314"/>
      <c r="Y124" s="314"/>
      <c r="Z124" s="314"/>
      <c r="AA124" s="315"/>
      <c r="AB124" s="313">
        <f t="shared" si="1"/>
      </c>
      <c r="AC124" s="314"/>
      <c r="AD124" s="314"/>
      <c r="AE124" s="314"/>
      <c r="AF124" s="314"/>
      <c r="AG124" s="315"/>
      <c r="AI124" s="180">
        <v>0</v>
      </c>
      <c r="AJ124" s="180">
        <v>0</v>
      </c>
    </row>
    <row r="125" spans="2:36" s="12" customFormat="1" ht="18" customHeight="1">
      <c r="B125" s="25">
        <v>7</v>
      </c>
      <c r="C125" s="344" t="s">
        <v>246</v>
      </c>
      <c r="D125" s="319"/>
      <c r="E125" s="340" t="s">
        <v>550</v>
      </c>
      <c r="F125" s="341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19"/>
      <c r="T125" s="344" t="s">
        <v>206</v>
      </c>
      <c r="U125" s="319"/>
      <c r="V125" s="313">
        <f t="shared" si="0"/>
      </c>
      <c r="W125" s="314"/>
      <c r="X125" s="314"/>
      <c r="Y125" s="314"/>
      <c r="Z125" s="314"/>
      <c r="AA125" s="315"/>
      <c r="AB125" s="313">
        <f t="shared" si="1"/>
      </c>
      <c r="AC125" s="314"/>
      <c r="AD125" s="314"/>
      <c r="AE125" s="314"/>
      <c r="AF125" s="314"/>
      <c r="AG125" s="315"/>
      <c r="AI125" s="235">
        <v>0</v>
      </c>
      <c r="AJ125" s="180"/>
    </row>
    <row r="126" spans="2:36" s="12" customFormat="1" ht="18" customHeight="1">
      <c r="B126" s="25">
        <v>8</v>
      </c>
      <c r="C126" s="344" t="s">
        <v>330</v>
      </c>
      <c r="D126" s="319"/>
      <c r="E126" s="340" t="s">
        <v>270</v>
      </c>
      <c r="F126" s="341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19"/>
      <c r="T126" s="344" t="s">
        <v>169</v>
      </c>
      <c r="U126" s="319"/>
      <c r="V126" s="313">
        <f t="shared" si="0"/>
      </c>
      <c r="W126" s="314"/>
      <c r="X126" s="314"/>
      <c r="Y126" s="314"/>
      <c r="Z126" s="314"/>
      <c r="AA126" s="315"/>
      <c r="AB126" s="313">
        <f t="shared" si="1"/>
      </c>
      <c r="AC126" s="314"/>
      <c r="AD126" s="314"/>
      <c r="AE126" s="314"/>
      <c r="AF126" s="314"/>
      <c r="AG126" s="315"/>
      <c r="AI126" s="180">
        <v>0</v>
      </c>
      <c r="AJ126" s="180">
        <v>0</v>
      </c>
    </row>
    <row r="127" spans="2:36" s="36" customFormat="1" ht="24" customHeight="1">
      <c r="B127" s="56"/>
      <c r="C127" s="346"/>
      <c r="D127" s="319"/>
      <c r="E127" s="342" t="s">
        <v>356</v>
      </c>
      <c r="F127" s="343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19"/>
      <c r="T127" s="344" t="s">
        <v>207</v>
      </c>
      <c r="U127" s="319"/>
      <c r="V127" s="313">
        <f t="shared" si="0"/>
        <v>20471493</v>
      </c>
      <c r="W127" s="314"/>
      <c r="X127" s="314"/>
      <c r="Y127" s="314"/>
      <c r="Z127" s="314"/>
      <c r="AA127" s="315"/>
      <c r="AB127" s="313">
        <f t="shared" si="1"/>
        <v>17003287</v>
      </c>
      <c r="AC127" s="314"/>
      <c r="AD127" s="314"/>
      <c r="AE127" s="314"/>
      <c r="AF127" s="314"/>
      <c r="AG127" s="315"/>
      <c r="AI127" s="190">
        <f>SUM(AI128:AI134)</f>
        <v>20471493</v>
      </c>
      <c r="AJ127" s="190">
        <f>SUM(AJ128:AJ134)</f>
        <v>17003287</v>
      </c>
    </row>
    <row r="128" spans="2:36" s="12" customFormat="1" ht="18" customHeight="1">
      <c r="B128" s="25">
        <v>9</v>
      </c>
      <c r="C128" s="344" t="s">
        <v>65</v>
      </c>
      <c r="D128" s="319"/>
      <c r="E128" s="340" t="s">
        <v>230</v>
      </c>
      <c r="F128" s="341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19"/>
      <c r="T128" s="344" t="s">
        <v>67</v>
      </c>
      <c r="U128" s="319"/>
      <c r="V128" s="313">
        <f t="shared" si="0"/>
        <v>33988</v>
      </c>
      <c r="W128" s="314"/>
      <c r="X128" s="314"/>
      <c r="Y128" s="314"/>
      <c r="Z128" s="314"/>
      <c r="AA128" s="315"/>
      <c r="AB128" s="313">
        <f t="shared" si="1"/>
        <v>114659</v>
      </c>
      <c r="AC128" s="314"/>
      <c r="AD128" s="314"/>
      <c r="AE128" s="314"/>
      <c r="AF128" s="314"/>
      <c r="AG128" s="315"/>
      <c r="AI128" s="235">
        <v>33988</v>
      </c>
      <c r="AJ128" s="180">
        <v>114659</v>
      </c>
    </row>
    <row r="129" spans="2:36" s="12" customFormat="1" ht="22.5" customHeight="1">
      <c r="B129" s="25">
        <f>B128+1</f>
        <v>10</v>
      </c>
      <c r="C129" s="345">
        <f>C128+1</f>
        <v>421</v>
      </c>
      <c r="D129" s="319"/>
      <c r="E129" s="340" t="s">
        <v>247</v>
      </c>
      <c r="F129" s="341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19"/>
      <c r="T129" s="344" t="s">
        <v>68</v>
      </c>
      <c r="U129" s="319"/>
      <c r="V129" s="313">
        <f t="shared" si="0"/>
        <v>7148812</v>
      </c>
      <c r="W129" s="314"/>
      <c r="X129" s="314"/>
      <c r="Y129" s="314"/>
      <c r="Z129" s="314"/>
      <c r="AA129" s="315"/>
      <c r="AB129" s="313">
        <f t="shared" si="1"/>
        <v>7370218</v>
      </c>
      <c r="AC129" s="314"/>
      <c r="AD129" s="314"/>
      <c r="AE129" s="314"/>
      <c r="AF129" s="314"/>
      <c r="AG129" s="315"/>
      <c r="AI129" s="236">
        <v>7148812</v>
      </c>
      <c r="AJ129" s="180">
        <v>7370218</v>
      </c>
    </row>
    <row r="130" spans="2:36" s="12" customFormat="1" ht="25.5" customHeight="1">
      <c r="B130" s="25">
        <f>B129+1</f>
        <v>11</v>
      </c>
      <c r="C130" s="345">
        <v>423</v>
      </c>
      <c r="D130" s="319"/>
      <c r="E130" s="340" t="s">
        <v>551</v>
      </c>
      <c r="F130" s="341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19"/>
      <c r="T130" s="344" t="s">
        <v>170</v>
      </c>
      <c r="U130" s="319"/>
      <c r="V130" s="313">
        <f t="shared" si="0"/>
        <v>299146</v>
      </c>
      <c r="W130" s="314"/>
      <c r="X130" s="314"/>
      <c r="Y130" s="314"/>
      <c r="Z130" s="314"/>
      <c r="AA130" s="315"/>
      <c r="AB130" s="313">
        <f t="shared" si="1"/>
        <v>467487</v>
      </c>
      <c r="AC130" s="314"/>
      <c r="AD130" s="314"/>
      <c r="AE130" s="314"/>
      <c r="AF130" s="314"/>
      <c r="AG130" s="315"/>
      <c r="AI130" s="236">
        <v>299146</v>
      </c>
      <c r="AJ130" s="180">
        <v>467487</v>
      </c>
    </row>
    <row r="131" spans="2:36" s="12" customFormat="1" ht="18" customHeight="1">
      <c r="B131" s="25">
        <f>B130+1</f>
        <v>12</v>
      </c>
      <c r="C131" s="345">
        <f>C130+1</f>
        <v>424</v>
      </c>
      <c r="D131" s="319"/>
      <c r="E131" s="340" t="s">
        <v>248</v>
      </c>
      <c r="F131" s="341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19"/>
      <c r="T131" s="344" t="s">
        <v>69</v>
      </c>
      <c r="U131" s="319"/>
      <c r="V131" s="313">
        <f t="shared" si="0"/>
        <v>6647790</v>
      </c>
      <c r="W131" s="314"/>
      <c r="X131" s="314"/>
      <c r="Y131" s="314"/>
      <c r="Z131" s="314"/>
      <c r="AA131" s="315"/>
      <c r="AB131" s="313">
        <f t="shared" si="1"/>
        <v>4214533</v>
      </c>
      <c r="AC131" s="314"/>
      <c r="AD131" s="314"/>
      <c r="AE131" s="314"/>
      <c r="AF131" s="314"/>
      <c r="AG131" s="315"/>
      <c r="AI131" s="236">
        <v>6647790</v>
      </c>
      <c r="AJ131" s="180">
        <v>4214533</v>
      </c>
    </row>
    <row r="132" spans="2:36" s="12" customFormat="1" ht="19.5" customHeight="1">
      <c r="B132" s="25">
        <f>B131+1</f>
        <v>13</v>
      </c>
      <c r="C132" s="345">
        <f>C131+1</f>
        <v>425</v>
      </c>
      <c r="D132" s="319"/>
      <c r="E132" s="340" t="s">
        <v>210</v>
      </c>
      <c r="F132" s="341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19"/>
      <c r="T132" s="344" t="s">
        <v>70</v>
      </c>
      <c r="U132" s="319"/>
      <c r="V132" s="313">
        <f t="shared" si="0"/>
        <v>1923253</v>
      </c>
      <c r="W132" s="314"/>
      <c r="X132" s="314"/>
      <c r="Y132" s="314"/>
      <c r="Z132" s="314"/>
      <c r="AA132" s="315"/>
      <c r="AB132" s="313">
        <f t="shared" si="1"/>
        <v>2114417</v>
      </c>
      <c r="AC132" s="314"/>
      <c r="AD132" s="314"/>
      <c r="AE132" s="314"/>
      <c r="AF132" s="314"/>
      <c r="AG132" s="315"/>
      <c r="AI132" s="236">
        <v>1923253</v>
      </c>
      <c r="AJ132" s="180">
        <v>2114417</v>
      </c>
    </row>
    <row r="133" spans="2:36" s="12" customFormat="1" ht="19.5" customHeight="1">
      <c r="B133" s="25">
        <f>B132+1</f>
        <v>14</v>
      </c>
      <c r="C133" s="345">
        <f>C132+1</f>
        <v>426</v>
      </c>
      <c r="D133" s="319"/>
      <c r="E133" s="340" t="s">
        <v>249</v>
      </c>
      <c r="F133" s="341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19"/>
      <c r="T133" s="344" t="s">
        <v>171</v>
      </c>
      <c r="U133" s="319"/>
      <c r="V133" s="313">
        <f t="shared" si="0"/>
        <v>3049423</v>
      </c>
      <c r="W133" s="314"/>
      <c r="X133" s="314"/>
      <c r="Y133" s="314"/>
      <c r="Z133" s="314"/>
      <c r="AA133" s="315"/>
      <c r="AB133" s="313">
        <f t="shared" si="1"/>
        <v>1521973</v>
      </c>
      <c r="AC133" s="314"/>
      <c r="AD133" s="314"/>
      <c r="AE133" s="314"/>
      <c r="AF133" s="314"/>
      <c r="AG133" s="315"/>
      <c r="AI133" s="236">
        <v>3049423</v>
      </c>
      <c r="AJ133" s="180">
        <v>1521973</v>
      </c>
    </row>
    <row r="134" spans="2:36" s="12" customFormat="1" ht="19.5" customHeight="1">
      <c r="B134" s="25">
        <f>B133+1</f>
        <v>15</v>
      </c>
      <c r="C134" s="345">
        <v>427</v>
      </c>
      <c r="D134" s="319"/>
      <c r="E134" s="340" t="s">
        <v>331</v>
      </c>
      <c r="F134" s="341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19"/>
      <c r="T134" s="344" t="s">
        <v>71</v>
      </c>
      <c r="U134" s="319"/>
      <c r="V134" s="313">
        <f t="shared" si="0"/>
        <v>1369081</v>
      </c>
      <c r="W134" s="314"/>
      <c r="X134" s="314"/>
      <c r="Y134" s="314"/>
      <c r="Z134" s="314"/>
      <c r="AA134" s="315"/>
      <c r="AB134" s="313">
        <f t="shared" si="1"/>
        <v>1200000</v>
      </c>
      <c r="AC134" s="314"/>
      <c r="AD134" s="314"/>
      <c r="AE134" s="314"/>
      <c r="AF134" s="314"/>
      <c r="AG134" s="315"/>
      <c r="AI134" s="180">
        <v>1369081</v>
      </c>
      <c r="AJ134" s="180">
        <v>1200000</v>
      </c>
    </row>
    <row r="135" spans="2:36" s="36" customFormat="1" ht="38.25" customHeight="1">
      <c r="B135" s="56"/>
      <c r="C135" s="381"/>
      <c r="D135" s="319"/>
      <c r="E135" s="342" t="s">
        <v>552</v>
      </c>
      <c r="F135" s="343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19"/>
      <c r="T135" s="344" t="s">
        <v>208</v>
      </c>
      <c r="U135" s="319"/>
      <c r="V135" s="313">
        <f t="shared" si="0"/>
      </c>
      <c r="W135" s="314"/>
      <c r="X135" s="314"/>
      <c r="Y135" s="314"/>
      <c r="Z135" s="314"/>
      <c r="AA135" s="315"/>
      <c r="AB135" s="313">
        <f t="shared" si="1"/>
      </c>
      <c r="AC135" s="314"/>
      <c r="AD135" s="314"/>
      <c r="AE135" s="314"/>
      <c r="AF135" s="314"/>
      <c r="AG135" s="315"/>
      <c r="AI135" s="190">
        <f>SUM(AI136:AI138)</f>
        <v>0</v>
      </c>
      <c r="AJ135" s="190">
        <f>SUM(AJ136:AJ138)</f>
        <v>0</v>
      </c>
    </row>
    <row r="136" spans="2:36" s="12" customFormat="1" ht="15.75" customHeight="1">
      <c r="B136" s="25">
        <v>16</v>
      </c>
      <c r="C136" s="345">
        <v>431</v>
      </c>
      <c r="D136" s="319"/>
      <c r="E136" s="340" t="s">
        <v>250</v>
      </c>
      <c r="F136" s="341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19"/>
      <c r="T136" s="344" t="s">
        <v>209</v>
      </c>
      <c r="U136" s="319"/>
      <c r="V136" s="313">
        <f t="shared" si="0"/>
      </c>
      <c r="W136" s="314"/>
      <c r="X136" s="314"/>
      <c r="Y136" s="314"/>
      <c r="Z136" s="314"/>
      <c r="AA136" s="315"/>
      <c r="AB136" s="313">
        <f t="shared" si="1"/>
      </c>
      <c r="AC136" s="314"/>
      <c r="AD136" s="314"/>
      <c r="AE136" s="314"/>
      <c r="AF136" s="314"/>
      <c r="AG136" s="315"/>
      <c r="AI136" s="181" t="s">
        <v>308</v>
      </c>
      <c r="AJ136" s="181" t="s">
        <v>308</v>
      </c>
    </row>
    <row r="137" spans="2:36" s="12" customFormat="1" ht="15.75" customHeight="1">
      <c r="B137" s="25">
        <f>B136+1</f>
        <v>17</v>
      </c>
      <c r="C137" s="345">
        <f>C136+1</f>
        <v>432</v>
      </c>
      <c r="D137" s="319"/>
      <c r="E137" s="340" t="s">
        <v>553</v>
      </c>
      <c r="F137" s="341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19"/>
      <c r="T137" s="344" t="s">
        <v>172</v>
      </c>
      <c r="U137" s="319"/>
      <c r="V137" s="313">
        <f t="shared" si="0"/>
      </c>
      <c r="W137" s="314"/>
      <c r="X137" s="314"/>
      <c r="Y137" s="314"/>
      <c r="Z137" s="314"/>
      <c r="AA137" s="315"/>
      <c r="AB137" s="313">
        <f t="shared" si="1"/>
      </c>
      <c r="AC137" s="314"/>
      <c r="AD137" s="314"/>
      <c r="AE137" s="314"/>
      <c r="AF137" s="314"/>
      <c r="AG137" s="315"/>
      <c r="AI137" s="181" t="s">
        <v>308</v>
      </c>
      <c r="AJ137" s="181" t="s">
        <v>308</v>
      </c>
    </row>
    <row r="138" spans="2:36" s="12" customFormat="1" ht="24" customHeight="1">
      <c r="B138" s="25">
        <f>B137+1</f>
        <v>18</v>
      </c>
      <c r="C138" s="345">
        <f>C137+1</f>
        <v>433</v>
      </c>
      <c r="D138" s="319"/>
      <c r="E138" s="340" t="s">
        <v>554</v>
      </c>
      <c r="F138" s="341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19"/>
      <c r="T138" s="344" t="s">
        <v>173</v>
      </c>
      <c r="U138" s="319"/>
      <c r="V138" s="313">
        <f t="shared" si="0"/>
      </c>
      <c r="W138" s="314"/>
      <c r="X138" s="314"/>
      <c r="Y138" s="314"/>
      <c r="Z138" s="314"/>
      <c r="AA138" s="315"/>
      <c r="AB138" s="313">
        <f t="shared" si="1"/>
      </c>
      <c r="AC138" s="314"/>
      <c r="AD138" s="314"/>
      <c r="AE138" s="314"/>
      <c r="AF138" s="314"/>
      <c r="AG138" s="315"/>
      <c r="AI138" s="181" t="s">
        <v>308</v>
      </c>
      <c r="AJ138" s="181" t="s">
        <v>308</v>
      </c>
    </row>
    <row r="139" spans="2:36" s="37" customFormat="1" ht="25.5" customHeight="1">
      <c r="B139" s="56"/>
      <c r="C139" s="382"/>
      <c r="D139" s="319"/>
      <c r="E139" s="342" t="s">
        <v>357</v>
      </c>
      <c r="F139" s="343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19"/>
      <c r="T139" s="344" t="s">
        <v>174</v>
      </c>
      <c r="U139" s="319"/>
      <c r="V139" s="313">
        <f t="shared" si="0"/>
      </c>
      <c r="W139" s="314"/>
      <c r="X139" s="314"/>
      <c r="Y139" s="314"/>
      <c r="Z139" s="314"/>
      <c r="AA139" s="315"/>
      <c r="AB139" s="313">
        <f t="shared" si="1"/>
      </c>
      <c r="AC139" s="314"/>
      <c r="AD139" s="314"/>
      <c r="AE139" s="314"/>
      <c r="AF139" s="314"/>
      <c r="AG139" s="315"/>
      <c r="AI139" s="190">
        <f>SUM(AI140:AI143)</f>
        <v>0</v>
      </c>
      <c r="AJ139" s="190">
        <f>SUM(AJ140:AJ143)</f>
        <v>0</v>
      </c>
    </row>
    <row r="140" spans="2:36" s="12" customFormat="1" ht="15.75" customHeight="1">
      <c r="B140" s="25">
        <v>19</v>
      </c>
      <c r="C140" s="345">
        <v>441</v>
      </c>
      <c r="D140" s="319"/>
      <c r="E140" s="340" t="s">
        <v>251</v>
      </c>
      <c r="F140" s="341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19"/>
      <c r="T140" s="344" t="s">
        <v>175</v>
      </c>
      <c r="U140" s="319"/>
      <c r="V140" s="313">
        <f t="shared" si="0"/>
      </c>
      <c r="W140" s="314"/>
      <c r="X140" s="314"/>
      <c r="Y140" s="314"/>
      <c r="Z140" s="314"/>
      <c r="AA140" s="315"/>
      <c r="AB140" s="313">
        <f t="shared" si="1"/>
      </c>
      <c r="AC140" s="314"/>
      <c r="AD140" s="314"/>
      <c r="AE140" s="314"/>
      <c r="AF140" s="314"/>
      <c r="AG140" s="315"/>
      <c r="AH140" s="77"/>
      <c r="AI140" s="180"/>
      <c r="AJ140" s="180"/>
    </row>
    <row r="141" spans="2:36" s="12" customFormat="1" ht="15.75" customHeight="1">
      <c r="B141" s="25">
        <f>B140+1</f>
        <v>20</v>
      </c>
      <c r="C141" s="345">
        <v>442</v>
      </c>
      <c r="D141" s="319"/>
      <c r="E141" s="340" t="s">
        <v>252</v>
      </c>
      <c r="F141" s="341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19"/>
      <c r="T141" s="344" t="s">
        <v>176</v>
      </c>
      <c r="U141" s="319"/>
      <c r="V141" s="313">
        <f t="shared" si="0"/>
      </c>
      <c r="W141" s="314"/>
      <c r="X141" s="314"/>
      <c r="Y141" s="314"/>
      <c r="Z141" s="314"/>
      <c r="AA141" s="315"/>
      <c r="AB141" s="313">
        <f t="shared" si="1"/>
      </c>
      <c r="AC141" s="314"/>
      <c r="AD141" s="314"/>
      <c r="AE141" s="314"/>
      <c r="AF141" s="314"/>
      <c r="AG141" s="315"/>
      <c r="AH141" s="77"/>
      <c r="AI141" s="180"/>
      <c r="AJ141" s="180"/>
    </row>
    <row r="142" spans="2:36" s="12" customFormat="1" ht="15.75" customHeight="1">
      <c r="B142" s="25">
        <f>B141+1</f>
        <v>21</v>
      </c>
      <c r="C142" s="345">
        <v>443</v>
      </c>
      <c r="D142" s="319"/>
      <c r="E142" s="340" t="s">
        <v>253</v>
      </c>
      <c r="F142" s="341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19"/>
      <c r="T142" s="344" t="s">
        <v>75</v>
      </c>
      <c r="U142" s="319"/>
      <c r="V142" s="313">
        <f t="shared" si="0"/>
      </c>
      <c r="W142" s="314"/>
      <c r="X142" s="314"/>
      <c r="Y142" s="314"/>
      <c r="Z142" s="314"/>
      <c r="AA142" s="315"/>
      <c r="AB142" s="313">
        <f t="shared" si="1"/>
      </c>
      <c r="AC142" s="314"/>
      <c r="AD142" s="314"/>
      <c r="AE142" s="314"/>
      <c r="AF142" s="314"/>
      <c r="AG142" s="315"/>
      <c r="AH142" s="77"/>
      <c r="AI142" s="180"/>
      <c r="AJ142" s="180"/>
    </row>
    <row r="143" spans="2:36" s="12" customFormat="1" ht="25.5" customHeight="1">
      <c r="B143" s="25">
        <f>B142+1</f>
        <v>22</v>
      </c>
      <c r="C143" s="345">
        <v>444</v>
      </c>
      <c r="D143" s="319"/>
      <c r="E143" s="340" t="s">
        <v>555</v>
      </c>
      <c r="F143" s="341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19"/>
      <c r="T143" s="344" t="s">
        <v>177</v>
      </c>
      <c r="U143" s="319"/>
      <c r="V143" s="313">
        <f t="shared" si="0"/>
      </c>
      <c r="W143" s="314"/>
      <c r="X143" s="314"/>
      <c r="Y143" s="314"/>
      <c r="Z143" s="314"/>
      <c r="AA143" s="315"/>
      <c r="AB143" s="313">
        <f t="shared" si="1"/>
      </c>
      <c r="AC143" s="314"/>
      <c r="AD143" s="314"/>
      <c r="AE143" s="314"/>
      <c r="AF143" s="314"/>
      <c r="AG143" s="315"/>
      <c r="AH143" s="77"/>
      <c r="AI143" s="180"/>
      <c r="AJ143" s="180"/>
    </row>
    <row r="144" spans="2:36" s="36" customFormat="1" ht="25.5" customHeight="1">
      <c r="B144" s="56"/>
      <c r="C144" s="346"/>
      <c r="D144" s="319"/>
      <c r="E144" s="342" t="s">
        <v>358</v>
      </c>
      <c r="F144" s="343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19"/>
      <c r="T144" s="344" t="s">
        <v>178</v>
      </c>
      <c r="U144" s="319"/>
      <c r="V144" s="313">
        <f t="shared" si="0"/>
      </c>
      <c r="W144" s="314"/>
      <c r="X144" s="314"/>
      <c r="Y144" s="314"/>
      <c r="Z144" s="314"/>
      <c r="AA144" s="315"/>
      <c r="AB144" s="313">
        <f t="shared" si="1"/>
        <v>28863</v>
      </c>
      <c r="AC144" s="314"/>
      <c r="AD144" s="314"/>
      <c r="AE144" s="314"/>
      <c r="AF144" s="314"/>
      <c r="AG144" s="315"/>
      <c r="AI144" s="190">
        <f>SUM(AI145:AI147)</f>
        <v>0</v>
      </c>
      <c r="AJ144" s="190">
        <f>SUM(AJ145:AJ147)</f>
        <v>28863</v>
      </c>
    </row>
    <row r="145" spans="2:36" s="12" customFormat="1" ht="25.5" customHeight="1">
      <c r="B145" s="25">
        <v>23</v>
      </c>
      <c r="C145" s="344" t="s">
        <v>72</v>
      </c>
      <c r="D145" s="319"/>
      <c r="E145" s="340" t="s">
        <v>556</v>
      </c>
      <c r="F145" s="341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19"/>
      <c r="T145" s="344" t="s">
        <v>226</v>
      </c>
      <c r="U145" s="319"/>
      <c r="V145" s="313">
        <f t="shared" si="0"/>
      </c>
      <c r="W145" s="314"/>
      <c r="X145" s="314"/>
      <c r="Y145" s="314"/>
      <c r="Z145" s="314"/>
      <c r="AA145" s="315"/>
      <c r="AB145" s="313">
        <f t="shared" si="1"/>
        <v>28863</v>
      </c>
      <c r="AC145" s="314"/>
      <c r="AD145" s="314"/>
      <c r="AE145" s="314"/>
      <c r="AF145" s="314"/>
      <c r="AG145" s="315"/>
      <c r="AI145" s="180">
        <v>0</v>
      </c>
      <c r="AJ145" s="180">
        <v>28863</v>
      </c>
    </row>
    <row r="146" spans="2:36" s="12" customFormat="1" ht="15" customHeight="1">
      <c r="B146" s="25">
        <v>24</v>
      </c>
      <c r="C146" s="84" t="s">
        <v>73</v>
      </c>
      <c r="D146" s="85"/>
      <c r="E146" s="340" t="s">
        <v>557</v>
      </c>
      <c r="F146" s="341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19"/>
      <c r="T146" s="344" t="s">
        <v>76</v>
      </c>
      <c r="U146" s="319"/>
      <c r="V146" s="313">
        <f t="shared" si="0"/>
      </c>
      <c r="W146" s="314"/>
      <c r="X146" s="314"/>
      <c r="Y146" s="314"/>
      <c r="Z146" s="314"/>
      <c r="AA146" s="315"/>
      <c r="AB146" s="313">
        <f t="shared" si="1"/>
      </c>
      <c r="AC146" s="314"/>
      <c r="AD146" s="314"/>
      <c r="AE146" s="314"/>
      <c r="AF146" s="314"/>
      <c r="AG146" s="315"/>
      <c r="AI146" s="180">
        <v>0</v>
      </c>
      <c r="AJ146" s="180">
        <v>0</v>
      </c>
    </row>
    <row r="147" spans="2:36" s="12" customFormat="1" ht="16.5" customHeight="1">
      <c r="B147" s="25">
        <v>25</v>
      </c>
      <c r="C147" s="84" t="s">
        <v>254</v>
      </c>
      <c r="D147" s="85"/>
      <c r="E147" s="340" t="s">
        <v>558</v>
      </c>
      <c r="F147" s="341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19"/>
      <c r="T147" s="344" t="s">
        <v>227</v>
      </c>
      <c r="U147" s="319"/>
      <c r="V147" s="313">
        <f t="shared" si="0"/>
      </c>
      <c r="W147" s="314"/>
      <c r="X147" s="314"/>
      <c r="Y147" s="314"/>
      <c r="Z147" s="314"/>
      <c r="AA147" s="315"/>
      <c r="AB147" s="313">
        <f t="shared" si="1"/>
      </c>
      <c r="AC147" s="314"/>
      <c r="AD147" s="314"/>
      <c r="AE147" s="314"/>
      <c r="AF147" s="314"/>
      <c r="AG147" s="315"/>
      <c r="AI147" s="180"/>
      <c r="AJ147" s="180"/>
    </row>
    <row r="148" spans="2:36" s="37" customFormat="1" ht="25.5" customHeight="1">
      <c r="B148" s="56"/>
      <c r="C148" s="86"/>
      <c r="D148" s="87"/>
      <c r="E148" s="342" t="s">
        <v>332</v>
      </c>
      <c r="F148" s="343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19"/>
      <c r="T148" s="344" t="s">
        <v>77</v>
      </c>
      <c r="U148" s="319"/>
      <c r="V148" s="313">
        <f t="shared" si="0"/>
        <v>17736199</v>
      </c>
      <c r="W148" s="314"/>
      <c r="X148" s="314"/>
      <c r="Y148" s="314"/>
      <c r="Z148" s="314"/>
      <c r="AA148" s="315"/>
      <c r="AB148" s="313">
        <f t="shared" si="1"/>
        <v>4135808</v>
      </c>
      <c r="AC148" s="314"/>
      <c r="AD148" s="314"/>
      <c r="AE148" s="314"/>
      <c r="AF148" s="314"/>
      <c r="AG148" s="315"/>
      <c r="AI148" s="190">
        <f>SUM(AI149:AI153)</f>
        <v>17736199</v>
      </c>
      <c r="AJ148" s="190">
        <f>SUM(AJ149:AJ153)</f>
        <v>4135808</v>
      </c>
    </row>
    <row r="149" spans="2:36" s="12" customFormat="1" ht="15.75" customHeight="1">
      <c r="B149" s="25">
        <v>26</v>
      </c>
      <c r="C149" s="84" t="s">
        <v>74</v>
      </c>
      <c r="D149" s="85"/>
      <c r="E149" s="340" t="s">
        <v>255</v>
      </c>
      <c r="F149" s="341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19"/>
      <c r="T149" s="344" t="s">
        <v>78</v>
      </c>
      <c r="U149" s="319"/>
      <c r="V149" s="313">
        <f t="shared" si="0"/>
      </c>
      <c r="W149" s="314"/>
      <c r="X149" s="314"/>
      <c r="Y149" s="314"/>
      <c r="Z149" s="314"/>
      <c r="AA149" s="315"/>
      <c r="AB149" s="313">
        <f t="shared" si="1"/>
      </c>
      <c r="AC149" s="314"/>
      <c r="AD149" s="314"/>
      <c r="AE149" s="314"/>
      <c r="AF149" s="314"/>
      <c r="AG149" s="315"/>
      <c r="AI149" s="235"/>
      <c r="AJ149" s="180"/>
    </row>
    <row r="150" spans="2:36" s="12" customFormat="1" ht="15.75" customHeight="1">
      <c r="B150" s="25">
        <v>27</v>
      </c>
      <c r="C150" s="84" t="s">
        <v>256</v>
      </c>
      <c r="D150" s="85"/>
      <c r="E150" s="340" t="s">
        <v>257</v>
      </c>
      <c r="F150" s="341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19"/>
      <c r="T150" s="344" t="s">
        <v>79</v>
      </c>
      <c r="U150" s="319"/>
      <c r="V150" s="313">
        <f t="shared" si="0"/>
      </c>
      <c r="W150" s="314"/>
      <c r="X150" s="314"/>
      <c r="Y150" s="314"/>
      <c r="Z150" s="314"/>
      <c r="AA150" s="315"/>
      <c r="AB150" s="313">
        <f t="shared" si="1"/>
      </c>
      <c r="AC150" s="314"/>
      <c r="AD150" s="314"/>
      <c r="AE150" s="314"/>
      <c r="AF150" s="314"/>
      <c r="AG150" s="315"/>
      <c r="AI150" s="236">
        <v>0</v>
      </c>
      <c r="AJ150" s="180"/>
    </row>
    <row r="151" spans="2:36" s="12" customFormat="1" ht="15.75" customHeight="1">
      <c r="B151" s="25">
        <v>28</v>
      </c>
      <c r="C151" s="84" t="s">
        <v>258</v>
      </c>
      <c r="D151" s="85"/>
      <c r="E151" s="340" t="s">
        <v>259</v>
      </c>
      <c r="F151" s="341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19"/>
      <c r="T151" s="344" t="s">
        <v>80</v>
      </c>
      <c r="U151" s="319"/>
      <c r="V151" s="313">
        <f t="shared" si="0"/>
        <v>282021</v>
      </c>
      <c r="W151" s="314"/>
      <c r="X151" s="314"/>
      <c r="Y151" s="314"/>
      <c r="Z151" s="314"/>
      <c r="AA151" s="315"/>
      <c r="AB151" s="313">
        <f t="shared" si="1"/>
        <v>204800</v>
      </c>
      <c r="AC151" s="314"/>
      <c r="AD151" s="314"/>
      <c r="AE151" s="314"/>
      <c r="AF151" s="314"/>
      <c r="AG151" s="315"/>
      <c r="AI151" s="236">
        <v>282021</v>
      </c>
      <c r="AJ151" s="180">
        <v>204800</v>
      </c>
    </row>
    <row r="152" spans="2:36" s="12" customFormat="1" ht="15.75" customHeight="1">
      <c r="B152" s="25">
        <v>29</v>
      </c>
      <c r="C152" s="84" t="s">
        <v>260</v>
      </c>
      <c r="D152" s="85"/>
      <c r="E152" s="340" t="s">
        <v>261</v>
      </c>
      <c r="F152" s="341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19"/>
      <c r="T152" s="344" t="s">
        <v>81</v>
      </c>
      <c r="U152" s="319"/>
      <c r="V152" s="313">
        <f t="shared" si="0"/>
        <v>13979194</v>
      </c>
      <c r="W152" s="314"/>
      <c r="X152" s="314"/>
      <c r="Y152" s="314"/>
      <c r="Z152" s="314"/>
      <c r="AA152" s="315"/>
      <c r="AB152" s="313">
        <f t="shared" si="1"/>
        <v>1895807</v>
      </c>
      <c r="AC152" s="314"/>
      <c r="AD152" s="314"/>
      <c r="AE152" s="314"/>
      <c r="AF152" s="314"/>
      <c r="AG152" s="315"/>
      <c r="AI152" s="236">
        <v>13979194</v>
      </c>
      <c r="AJ152" s="180">
        <v>1895807</v>
      </c>
    </row>
    <row r="153" spans="2:36" s="12" customFormat="1" ht="15.75" customHeight="1">
      <c r="B153" s="25">
        <v>30</v>
      </c>
      <c r="C153" s="84" t="s">
        <v>333</v>
      </c>
      <c r="D153" s="85"/>
      <c r="E153" s="340" t="s">
        <v>334</v>
      </c>
      <c r="F153" s="341"/>
      <c r="G153" s="322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19"/>
      <c r="T153" s="344" t="s">
        <v>82</v>
      </c>
      <c r="U153" s="319"/>
      <c r="V153" s="313">
        <f t="shared" si="0"/>
        <v>3474984</v>
      </c>
      <c r="W153" s="314"/>
      <c r="X153" s="314"/>
      <c r="Y153" s="314"/>
      <c r="Z153" s="314"/>
      <c r="AA153" s="315"/>
      <c r="AB153" s="313">
        <f t="shared" si="1"/>
        <v>2035201</v>
      </c>
      <c r="AC153" s="314"/>
      <c r="AD153" s="314"/>
      <c r="AE153" s="314"/>
      <c r="AF153" s="314"/>
      <c r="AG153" s="315"/>
      <c r="AI153" s="236">
        <v>3474984</v>
      </c>
      <c r="AJ153" s="180">
        <v>2035201</v>
      </c>
    </row>
    <row r="154" spans="2:36" s="37" customFormat="1" ht="25.5" customHeight="1">
      <c r="B154" s="56"/>
      <c r="C154" s="86"/>
      <c r="D154" s="87"/>
      <c r="E154" s="342" t="s">
        <v>359</v>
      </c>
      <c r="F154" s="343"/>
      <c r="G154" s="322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19"/>
      <c r="T154" s="344" t="s">
        <v>83</v>
      </c>
      <c r="U154" s="319"/>
      <c r="V154" s="313">
        <f t="shared" si="0"/>
        <v>2481109</v>
      </c>
      <c r="W154" s="314"/>
      <c r="X154" s="314"/>
      <c r="Y154" s="314"/>
      <c r="Z154" s="314"/>
      <c r="AA154" s="315"/>
      <c r="AB154" s="313">
        <f t="shared" si="1"/>
        <v>1625183</v>
      </c>
      <c r="AC154" s="314"/>
      <c r="AD154" s="314"/>
      <c r="AE154" s="314"/>
      <c r="AF154" s="314"/>
      <c r="AG154" s="315"/>
      <c r="AI154" s="190">
        <f>SUM(AI155:AI158)</f>
        <v>2481109</v>
      </c>
      <c r="AJ154" s="190">
        <f>SUM(AJ155:AJ158)</f>
        <v>1625183</v>
      </c>
    </row>
    <row r="155" spans="2:36" s="12" customFormat="1" ht="17.25" customHeight="1">
      <c r="B155" s="25">
        <v>31</v>
      </c>
      <c r="C155" s="84" t="s">
        <v>262</v>
      </c>
      <c r="D155" s="85"/>
      <c r="E155" s="340" t="s">
        <v>263</v>
      </c>
      <c r="F155" s="341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19"/>
      <c r="T155" s="344" t="s">
        <v>211</v>
      </c>
      <c r="U155" s="319"/>
      <c r="V155" s="313">
        <f t="shared" si="0"/>
        <v>2481109</v>
      </c>
      <c r="W155" s="314"/>
      <c r="X155" s="314"/>
      <c r="Y155" s="314"/>
      <c r="Z155" s="314"/>
      <c r="AA155" s="315"/>
      <c r="AB155" s="313">
        <f t="shared" si="1"/>
        <v>1625183</v>
      </c>
      <c r="AC155" s="314"/>
      <c r="AD155" s="314"/>
      <c r="AE155" s="314"/>
      <c r="AF155" s="314"/>
      <c r="AG155" s="315"/>
      <c r="AI155" s="235">
        <v>2481109</v>
      </c>
      <c r="AJ155" s="180">
        <v>1625183</v>
      </c>
    </row>
    <row r="156" spans="2:36" s="12" customFormat="1" ht="25.5" customHeight="1">
      <c r="B156" s="25">
        <f>+B155+1</f>
        <v>32</v>
      </c>
      <c r="C156" s="344" t="s">
        <v>264</v>
      </c>
      <c r="D156" s="319"/>
      <c r="E156" s="340" t="s">
        <v>559</v>
      </c>
      <c r="F156" s="341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19"/>
      <c r="T156" s="344" t="s">
        <v>84</v>
      </c>
      <c r="U156" s="319"/>
      <c r="V156" s="313">
        <f t="shared" si="0"/>
      </c>
      <c r="W156" s="314"/>
      <c r="X156" s="314"/>
      <c r="Y156" s="314"/>
      <c r="Z156" s="314"/>
      <c r="AA156" s="315"/>
      <c r="AB156" s="313">
        <f t="shared" si="1"/>
      </c>
      <c r="AC156" s="314"/>
      <c r="AD156" s="314"/>
      <c r="AE156" s="314"/>
      <c r="AF156" s="314"/>
      <c r="AG156" s="315"/>
      <c r="AI156" s="180"/>
      <c r="AJ156" s="180"/>
    </row>
    <row r="157" spans="2:36" s="12" customFormat="1" ht="25.5" customHeight="1">
      <c r="B157" s="25">
        <f>+B156+1</f>
        <v>33</v>
      </c>
      <c r="C157" s="344" t="s">
        <v>265</v>
      </c>
      <c r="D157" s="319"/>
      <c r="E157" s="340" t="s">
        <v>266</v>
      </c>
      <c r="F157" s="341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19"/>
      <c r="T157" s="344" t="s">
        <v>179</v>
      </c>
      <c r="U157" s="319"/>
      <c r="V157" s="313">
        <f t="shared" si="0"/>
      </c>
      <c r="W157" s="314"/>
      <c r="X157" s="314"/>
      <c r="Y157" s="314"/>
      <c r="Z157" s="314"/>
      <c r="AA157" s="315"/>
      <c r="AB157" s="313">
        <f t="shared" si="1"/>
      </c>
      <c r="AC157" s="314"/>
      <c r="AD157" s="314"/>
      <c r="AE157" s="314"/>
      <c r="AF157" s="314"/>
      <c r="AG157" s="315"/>
      <c r="AI157" s="180"/>
      <c r="AJ157" s="180"/>
    </row>
    <row r="158" spans="2:36" s="12" customFormat="1" ht="25.5" customHeight="1">
      <c r="B158" s="25">
        <f>+B157+1</f>
        <v>34</v>
      </c>
      <c r="C158" s="344" t="s">
        <v>267</v>
      </c>
      <c r="D158" s="319"/>
      <c r="E158" s="340" t="s">
        <v>268</v>
      </c>
      <c r="F158" s="341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19"/>
      <c r="T158" s="344" t="s">
        <v>85</v>
      </c>
      <c r="U158" s="319"/>
      <c r="V158" s="313">
        <f t="shared" si="0"/>
      </c>
      <c r="W158" s="314"/>
      <c r="X158" s="314"/>
      <c r="Y158" s="314"/>
      <c r="Z158" s="314"/>
      <c r="AA158" s="315"/>
      <c r="AB158" s="313">
        <f t="shared" si="1"/>
      </c>
      <c r="AC158" s="314"/>
      <c r="AD158" s="314"/>
      <c r="AE158" s="314"/>
      <c r="AF158" s="314"/>
      <c r="AG158" s="315"/>
      <c r="AI158" s="180"/>
      <c r="AJ158" s="180"/>
    </row>
    <row r="159" spans="2:36" s="36" customFormat="1" ht="25.5" customHeight="1">
      <c r="B159" s="56"/>
      <c r="C159" s="346"/>
      <c r="D159" s="319"/>
      <c r="E159" s="390" t="s">
        <v>352</v>
      </c>
      <c r="F159" s="391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19"/>
      <c r="T159" s="344" t="s">
        <v>86</v>
      </c>
      <c r="U159" s="319"/>
      <c r="V159" s="313">
        <f t="shared" si="0"/>
        <v>42683181</v>
      </c>
      <c r="W159" s="314"/>
      <c r="X159" s="314"/>
      <c r="Y159" s="314"/>
      <c r="Z159" s="314"/>
      <c r="AA159" s="315"/>
      <c r="AB159" s="313">
        <f t="shared" si="1"/>
        <v>31499458</v>
      </c>
      <c r="AC159" s="314"/>
      <c r="AD159" s="314"/>
      <c r="AE159" s="314"/>
      <c r="AF159" s="314"/>
      <c r="AG159" s="315"/>
      <c r="AI159" s="190">
        <f>SUM(AI160:AI169)</f>
        <v>42683181</v>
      </c>
      <c r="AJ159" s="190">
        <f>SUM(AJ160:AJ169)</f>
        <v>31499458</v>
      </c>
    </row>
    <row r="160" spans="2:36" s="12" customFormat="1" ht="15.75" customHeight="1">
      <c r="B160" s="25">
        <v>35</v>
      </c>
      <c r="C160" s="344" t="s">
        <v>269</v>
      </c>
      <c r="D160" s="319"/>
      <c r="E160" s="340" t="s">
        <v>335</v>
      </c>
      <c r="F160" s="341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19"/>
      <c r="T160" s="344" t="s">
        <v>212</v>
      </c>
      <c r="U160" s="319"/>
      <c r="V160" s="313">
        <f t="shared" si="0"/>
        <v>303085</v>
      </c>
      <c r="W160" s="314"/>
      <c r="X160" s="314"/>
      <c r="Y160" s="314"/>
      <c r="Z160" s="314"/>
      <c r="AA160" s="315"/>
      <c r="AB160" s="313">
        <f t="shared" si="1"/>
        <v>1235549</v>
      </c>
      <c r="AC160" s="314"/>
      <c r="AD160" s="314"/>
      <c r="AE160" s="314"/>
      <c r="AF160" s="314"/>
      <c r="AG160" s="315"/>
      <c r="AI160" s="235">
        <v>303085</v>
      </c>
      <c r="AJ160" s="180">
        <v>1235549</v>
      </c>
    </row>
    <row r="161" spans="2:36" s="12" customFormat="1" ht="15.75" customHeight="1">
      <c r="B161" s="25">
        <f aca="true" t="shared" si="2" ref="B161:C169">B160+1</f>
        <v>36</v>
      </c>
      <c r="C161" s="345">
        <f t="shared" si="2"/>
        <v>481</v>
      </c>
      <c r="D161" s="319"/>
      <c r="E161" s="340" t="s">
        <v>271</v>
      </c>
      <c r="F161" s="341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19"/>
      <c r="T161" s="344" t="s">
        <v>180</v>
      </c>
      <c r="U161" s="319"/>
      <c r="V161" s="313">
        <f t="shared" si="0"/>
        <v>1589491</v>
      </c>
      <c r="W161" s="314"/>
      <c r="X161" s="314"/>
      <c r="Y161" s="314"/>
      <c r="Z161" s="314"/>
      <c r="AA161" s="315"/>
      <c r="AB161" s="313">
        <f t="shared" si="1"/>
        <v>1942230</v>
      </c>
      <c r="AC161" s="314"/>
      <c r="AD161" s="314"/>
      <c r="AE161" s="314"/>
      <c r="AF161" s="314"/>
      <c r="AG161" s="315"/>
      <c r="AI161" s="236">
        <v>1589491</v>
      </c>
      <c r="AJ161" s="180">
        <v>1942230</v>
      </c>
    </row>
    <row r="162" spans="2:36" s="12" customFormat="1" ht="15.75" customHeight="1">
      <c r="B162" s="25">
        <f t="shared" si="2"/>
        <v>37</v>
      </c>
      <c r="C162" s="345">
        <f t="shared" si="2"/>
        <v>482</v>
      </c>
      <c r="D162" s="319"/>
      <c r="E162" s="340" t="s">
        <v>272</v>
      </c>
      <c r="F162" s="341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19"/>
      <c r="T162" s="344" t="s">
        <v>87</v>
      </c>
      <c r="U162" s="319"/>
      <c r="V162" s="313">
        <f t="shared" si="0"/>
        <v>39857873</v>
      </c>
      <c r="W162" s="314"/>
      <c r="X162" s="314"/>
      <c r="Y162" s="314"/>
      <c r="Z162" s="314"/>
      <c r="AA162" s="315"/>
      <c r="AB162" s="313">
        <f t="shared" si="1"/>
        <v>27848679</v>
      </c>
      <c r="AC162" s="314"/>
      <c r="AD162" s="314"/>
      <c r="AE162" s="314"/>
      <c r="AF162" s="314"/>
      <c r="AG162" s="315"/>
      <c r="AI162" s="236">
        <v>39857873</v>
      </c>
      <c r="AJ162" s="180">
        <v>27848679</v>
      </c>
    </row>
    <row r="163" spans="2:36" s="12" customFormat="1" ht="15.75" customHeight="1">
      <c r="B163" s="25">
        <f t="shared" si="2"/>
        <v>38</v>
      </c>
      <c r="C163" s="345">
        <f t="shared" si="2"/>
        <v>483</v>
      </c>
      <c r="D163" s="319"/>
      <c r="E163" s="340" t="s">
        <v>560</v>
      </c>
      <c r="F163" s="341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19"/>
      <c r="T163" s="344" t="s">
        <v>88</v>
      </c>
      <c r="U163" s="319"/>
      <c r="V163" s="313">
        <f t="shared" si="0"/>
        <v>12900</v>
      </c>
      <c r="W163" s="314"/>
      <c r="X163" s="314"/>
      <c r="Y163" s="314"/>
      <c r="Z163" s="314"/>
      <c r="AA163" s="315"/>
      <c r="AB163" s="313">
        <f t="shared" si="1"/>
      </c>
      <c r="AC163" s="314"/>
      <c r="AD163" s="314"/>
      <c r="AE163" s="314"/>
      <c r="AF163" s="314"/>
      <c r="AG163" s="315"/>
      <c r="AI163" s="236">
        <v>12900</v>
      </c>
      <c r="AJ163" s="180"/>
    </row>
    <row r="164" spans="2:36" s="12" customFormat="1" ht="15.75" customHeight="1">
      <c r="B164" s="25">
        <f t="shared" si="2"/>
        <v>39</v>
      </c>
      <c r="C164" s="345">
        <f t="shared" si="2"/>
        <v>484</v>
      </c>
      <c r="D164" s="319"/>
      <c r="E164" s="340" t="s">
        <v>273</v>
      </c>
      <c r="F164" s="341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19"/>
      <c r="T164" s="344" t="s">
        <v>181</v>
      </c>
      <c r="U164" s="319"/>
      <c r="V164" s="313">
        <f t="shared" si="0"/>
      </c>
      <c r="W164" s="314"/>
      <c r="X164" s="314"/>
      <c r="Y164" s="314"/>
      <c r="Z164" s="314"/>
      <c r="AA164" s="315"/>
      <c r="AB164" s="313">
        <f t="shared" si="1"/>
      </c>
      <c r="AC164" s="314"/>
      <c r="AD164" s="314"/>
      <c r="AE164" s="314"/>
      <c r="AF164" s="314"/>
      <c r="AG164" s="315"/>
      <c r="AI164" s="236"/>
      <c r="AJ164" s="180"/>
    </row>
    <row r="165" spans="2:36" s="12" customFormat="1" ht="15.75" customHeight="1">
      <c r="B165" s="25">
        <f t="shared" si="2"/>
        <v>40</v>
      </c>
      <c r="C165" s="345">
        <f t="shared" si="2"/>
        <v>485</v>
      </c>
      <c r="D165" s="319"/>
      <c r="E165" s="340" t="s">
        <v>336</v>
      </c>
      <c r="F165" s="341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19"/>
      <c r="T165" s="344" t="s">
        <v>89</v>
      </c>
      <c r="U165" s="319"/>
      <c r="V165" s="313">
        <f t="shared" si="0"/>
        <v>188901</v>
      </c>
      <c r="W165" s="314"/>
      <c r="X165" s="314"/>
      <c r="Y165" s="314"/>
      <c r="Z165" s="314"/>
      <c r="AA165" s="315"/>
      <c r="AB165" s="313">
        <f t="shared" si="1"/>
      </c>
      <c r="AC165" s="314"/>
      <c r="AD165" s="314"/>
      <c r="AE165" s="314"/>
      <c r="AF165" s="314"/>
      <c r="AG165" s="315"/>
      <c r="AI165" s="236">
        <v>188901</v>
      </c>
      <c r="AJ165" s="180"/>
    </row>
    <row r="166" spans="2:36" s="12" customFormat="1" ht="15.75" customHeight="1">
      <c r="B166" s="25">
        <f t="shared" si="2"/>
        <v>41</v>
      </c>
      <c r="C166" s="345">
        <f t="shared" si="2"/>
        <v>486</v>
      </c>
      <c r="D166" s="319"/>
      <c r="E166" s="340" t="s">
        <v>337</v>
      </c>
      <c r="F166" s="341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19"/>
      <c r="T166" s="344" t="s">
        <v>90</v>
      </c>
      <c r="U166" s="319"/>
      <c r="V166" s="313">
        <f t="shared" si="0"/>
      </c>
      <c r="W166" s="314"/>
      <c r="X166" s="314"/>
      <c r="Y166" s="314"/>
      <c r="Z166" s="314"/>
      <c r="AA166" s="315"/>
      <c r="AB166" s="313">
        <f t="shared" si="1"/>
      </c>
      <c r="AC166" s="314"/>
      <c r="AD166" s="314"/>
      <c r="AE166" s="314"/>
      <c r="AF166" s="314"/>
      <c r="AG166" s="315"/>
      <c r="AI166" s="236">
        <v>0</v>
      </c>
      <c r="AJ166" s="180"/>
    </row>
    <row r="167" spans="2:36" s="12" customFormat="1" ht="24.75" customHeight="1">
      <c r="B167" s="25">
        <f t="shared" si="2"/>
        <v>42</v>
      </c>
      <c r="C167" s="345">
        <f t="shared" si="2"/>
        <v>487</v>
      </c>
      <c r="D167" s="319"/>
      <c r="E167" s="340" t="s">
        <v>274</v>
      </c>
      <c r="F167" s="341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19"/>
      <c r="T167" s="344" t="s">
        <v>93</v>
      </c>
      <c r="U167" s="319"/>
      <c r="V167" s="313">
        <f t="shared" si="0"/>
      </c>
      <c r="W167" s="314"/>
      <c r="X167" s="314"/>
      <c r="Y167" s="314"/>
      <c r="Z167" s="314"/>
      <c r="AA167" s="315"/>
      <c r="AB167" s="313">
        <f t="shared" si="1"/>
      </c>
      <c r="AC167" s="314"/>
      <c r="AD167" s="314"/>
      <c r="AE167" s="314"/>
      <c r="AF167" s="314"/>
      <c r="AG167" s="315"/>
      <c r="AI167" s="180" t="s">
        <v>308</v>
      </c>
      <c r="AJ167" s="180" t="s">
        <v>308</v>
      </c>
    </row>
    <row r="168" spans="2:36" s="12" customFormat="1" ht="15.75" customHeight="1">
      <c r="B168" s="25">
        <f t="shared" si="2"/>
        <v>43</v>
      </c>
      <c r="C168" s="345">
        <f t="shared" si="2"/>
        <v>488</v>
      </c>
      <c r="D168" s="319"/>
      <c r="E168" s="340" t="s">
        <v>275</v>
      </c>
      <c r="F168" s="341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19"/>
      <c r="T168" s="344" t="s">
        <v>96</v>
      </c>
      <c r="U168" s="319"/>
      <c r="V168" s="313">
        <f t="shared" si="0"/>
      </c>
      <c r="W168" s="314"/>
      <c r="X168" s="314"/>
      <c r="Y168" s="314"/>
      <c r="Z168" s="314"/>
      <c r="AA168" s="315"/>
      <c r="AB168" s="313">
        <f t="shared" si="1"/>
      </c>
      <c r="AC168" s="314"/>
      <c r="AD168" s="314"/>
      <c r="AE168" s="314"/>
      <c r="AF168" s="314"/>
      <c r="AG168" s="315"/>
      <c r="AI168" s="180" t="s">
        <v>308</v>
      </c>
      <c r="AJ168" s="180" t="s">
        <v>308</v>
      </c>
    </row>
    <row r="169" spans="2:36" s="12" customFormat="1" ht="25.5" customHeight="1">
      <c r="B169" s="25">
        <f t="shared" si="2"/>
        <v>44</v>
      </c>
      <c r="C169" s="345">
        <v>489</v>
      </c>
      <c r="D169" s="319"/>
      <c r="E169" s="340" t="s">
        <v>276</v>
      </c>
      <c r="F169" s="341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19"/>
      <c r="T169" s="344" t="s">
        <v>99</v>
      </c>
      <c r="U169" s="319"/>
      <c r="V169" s="313">
        <f t="shared" si="0"/>
        <v>730931</v>
      </c>
      <c r="W169" s="314"/>
      <c r="X169" s="314"/>
      <c r="Y169" s="314"/>
      <c r="Z169" s="314"/>
      <c r="AA169" s="315"/>
      <c r="AB169" s="313">
        <f t="shared" si="1"/>
        <v>473000</v>
      </c>
      <c r="AC169" s="314"/>
      <c r="AD169" s="314"/>
      <c r="AE169" s="314"/>
      <c r="AF169" s="314"/>
      <c r="AG169" s="315"/>
      <c r="AI169" s="180">
        <v>730931</v>
      </c>
      <c r="AJ169" s="180">
        <v>473000</v>
      </c>
    </row>
    <row r="170" spans="2:36" s="36" customFormat="1" ht="24.75" customHeight="1">
      <c r="B170" s="56"/>
      <c r="C170" s="381"/>
      <c r="D170" s="319"/>
      <c r="E170" s="329" t="s">
        <v>351</v>
      </c>
      <c r="F170" s="330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19"/>
      <c r="T170" s="344" t="s">
        <v>100</v>
      </c>
      <c r="U170" s="319"/>
      <c r="V170" s="313">
        <f t="shared" si="0"/>
      </c>
      <c r="W170" s="314"/>
      <c r="X170" s="314"/>
      <c r="Y170" s="314"/>
      <c r="Z170" s="314"/>
      <c r="AA170" s="315"/>
      <c r="AB170" s="313">
        <f t="shared" si="1"/>
      </c>
      <c r="AC170" s="314"/>
      <c r="AD170" s="314"/>
      <c r="AE170" s="314"/>
      <c r="AF170" s="314"/>
      <c r="AG170" s="315"/>
      <c r="AI170" s="190">
        <f>SUM(AI171:AI173)</f>
        <v>0</v>
      </c>
      <c r="AJ170" s="190">
        <f>SUM(AJ171:AJ173)</f>
        <v>0</v>
      </c>
    </row>
    <row r="171" spans="2:36" s="12" customFormat="1" ht="24.75" customHeight="1">
      <c r="B171" s="25">
        <v>45</v>
      </c>
      <c r="C171" s="345">
        <v>491</v>
      </c>
      <c r="D171" s="319"/>
      <c r="E171" s="340" t="s">
        <v>277</v>
      </c>
      <c r="F171" s="341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19"/>
      <c r="T171" s="344" t="s">
        <v>101</v>
      </c>
      <c r="U171" s="319"/>
      <c r="V171" s="313">
        <f t="shared" si="0"/>
      </c>
      <c r="W171" s="314"/>
      <c r="X171" s="314"/>
      <c r="Y171" s="314"/>
      <c r="Z171" s="314"/>
      <c r="AA171" s="315"/>
      <c r="AB171" s="313">
        <f t="shared" si="1"/>
      </c>
      <c r="AC171" s="314"/>
      <c r="AD171" s="314"/>
      <c r="AE171" s="314"/>
      <c r="AF171" s="314"/>
      <c r="AG171" s="315"/>
      <c r="AI171" s="180" t="s">
        <v>308</v>
      </c>
      <c r="AJ171" s="180" t="s">
        <v>308</v>
      </c>
    </row>
    <row r="172" spans="2:36" s="12" customFormat="1" ht="24.75" customHeight="1">
      <c r="B172" s="25">
        <f>B171+1</f>
        <v>46</v>
      </c>
      <c r="C172" s="345">
        <f>C171+1</f>
        <v>492</v>
      </c>
      <c r="D172" s="319"/>
      <c r="E172" s="340" t="s">
        <v>278</v>
      </c>
      <c r="F172" s="341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19"/>
      <c r="T172" s="344" t="s">
        <v>103</v>
      </c>
      <c r="U172" s="319"/>
      <c r="V172" s="313">
        <f t="shared" si="0"/>
      </c>
      <c r="W172" s="314"/>
      <c r="X172" s="314"/>
      <c r="Y172" s="314"/>
      <c r="Z172" s="314"/>
      <c r="AA172" s="315"/>
      <c r="AB172" s="313">
        <f t="shared" si="1"/>
      </c>
      <c r="AC172" s="314"/>
      <c r="AD172" s="314"/>
      <c r="AE172" s="314"/>
      <c r="AF172" s="314"/>
      <c r="AG172" s="315"/>
      <c r="AI172" s="180" t="s">
        <v>308</v>
      </c>
      <c r="AJ172" s="180" t="s">
        <v>308</v>
      </c>
    </row>
    <row r="173" spans="2:37" s="12" customFormat="1" ht="24.75" customHeight="1">
      <c r="B173" s="25">
        <f>B172+1</f>
        <v>47</v>
      </c>
      <c r="C173" s="345">
        <f>C172+1</f>
        <v>493</v>
      </c>
      <c r="D173" s="319"/>
      <c r="E173" s="340" t="s">
        <v>279</v>
      </c>
      <c r="F173" s="341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19"/>
      <c r="T173" s="344" t="s">
        <v>104</v>
      </c>
      <c r="U173" s="319"/>
      <c r="V173" s="313">
        <f t="shared" si="0"/>
      </c>
      <c r="W173" s="314"/>
      <c r="X173" s="314"/>
      <c r="Y173" s="314"/>
      <c r="Z173" s="314"/>
      <c r="AA173" s="315"/>
      <c r="AB173" s="313">
        <f t="shared" si="1"/>
      </c>
      <c r="AC173" s="314"/>
      <c r="AD173" s="314"/>
      <c r="AE173" s="314"/>
      <c r="AF173" s="314"/>
      <c r="AG173" s="315"/>
      <c r="AI173" s="180"/>
      <c r="AJ173" s="180"/>
      <c r="AK173" s="76"/>
    </row>
    <row r="174" spans="2:37" s="12" customFormat="1" ht="24.75" customHeight="1">
      <c r="B174" s="56"/>
      <c r="C174" s="346"/>
      <c r="D174" s="319"/>
      <c r="E174" s="379" t="s">
        <v>350</v>
      </c>
      <c r="F174" s="380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19"/>
      <c r="T174" s="395" t="s">
        <v>106</v>
      </c>
      <c r="U174" s="396"/>
      <c r="V174" s="313">
        <f t="shared" si="0"/>
        <v>102515340</v>
      </c>
      <c r="W174" s="314"/>
      <c r="X174" s="314"/>
      <c r="Y174" s="314"/>
      <c r="Z174" s="314"/>
      <c r="AA174" s="315"/>
      <c r="AB174" s="313">
        <f t="shared" si="1"/>
        <v>73265612</v>
      </c>
      <c r="AC174" s="314"/>
      <c r="AD174" s="314"/>
      <c r="AE174" s="314"/>
      <c r="AF174" s="314"/>
      <c r="AG174" s="315"/>
      <c r="AI174" s="182">
        <f>+AI116+AI159+AI170</f>
        <v>102515340</v>
      </c>
      <c r="AJ174" s="182">
        <f>+AJ116+AJ159+AJ170</f>
        <v>73265612</v>
      </c>
      <c r="AK174" s="27"/>
    </row>
    <row r="175" spans="2:36" s="46" customFormat="1" ht="38.25" customHeight="1">
      <c r="B175" s="88"/>
      <c r="C175" s="323"/>
      <c r="D175" s="319"/>
      <c r="E175" s="320" t="s">
        <v>561</v>
      </c>
      <c r="F175" s="321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6"/>
      <c r="T175" s="323" t="s">
        <v>108</v>
      </c>
      <c r="U175" s="319"/>
      <c r="V175" s="313">
        <f t="shared" si="0"/>
      </c>
      <c r="W175" s="314"/>
      <c r="X175" s="314"/>
      <c r="Y175" s="314"/>
      <c r="Z175" s="314"/>
      <c r="AA175" s="315"/>
      <c r="AB175" s="313">
        <f t="shared" si="1"/>
      </c>
      <c r="AC175" s="314"/>
      <c r="AD175" s="314"/>
      <c r="AE175" s="314"/>
      <c r="AF175" s="314"/>
      <c r="AG175" s="315"/>
      <c r="AI175" s="191"/>
      <c r="AJ175" s="191">
        <f>+AJ218-AJ174</f>
        <v>0</v>
      </c>
    </row>
    <row r="176" spans="2:36" s="1" customFormat="1" ht="50.25" customHeight="1">
      <c r="B176" s="88">
        <v>48</v>
      </c>
      <c r="C176" s="385" t="s">
        <v>287</v>
      </c>
      <c r="D176" s="386"/>
      <c r="E176" s="392" t="s">
        <v>345</v>
      </c>
      <c r="F176" s="393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19"/>
      <c r="T176" s="323" t="s">
        <v>109</v>
      </c>
      <c r="U176" s="319"/>
      <c r="V176" s="313">
        <f t="shared" si="0"/>
      </c>
      <c r="W176" s="314"/>
      <c r="X176" s="314"/>
      <c r="Y176" s="314"/>
      <c r="Z176" s="314"/>
      <c r="AA176" s="315"/>
      <c r="AB176" s="313">
        <f t="shared" si="1"/>
      </c>
      <c r="AC176" s="314"/>
      <c r="AD176" s="314"/>
      <c r="AE176" s="314"/>
      <c r="AF176" s="314"/>
      <c r="AG176" s="315"/>
      <c r="AI176" s="183">
        <v>0</v>
      </c>
      <c r="AJ176" s="183">
        <v>0</v>
      </c>
    </row>
    <row r="177" spans="2:36" s="1" customFormat="1" ht="38.25" customHeight="1">
      <c r="B177" s="88"/>
      <c r="C177" s="323"/>
      <c r="D177" s="319"/>
      <c r="E177" s="320" t="s">
        <v>349</v>
      </c>
      <c r="F177" s="321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19"/>
      <c r="T177" s="323" t="s">
        <v>110</v>
      </c>
      <c r="U177" s="319"/>
      <c r="V177" s="313">
        <f t="shared" si="0"/>
      </c>
      <c r="W177" s="314"/>
      <c r="X177" s="314"/>
      <c r="Y177" s="314"/>
      <c r="Z177" s="314"/>
      <c r="AA177" s="315"/>
      <c r="AB177" s="313">
        <f t="shared" si="1"/>
      </c>
      <c r="AC177" s="314"/>
      <c r="AD177" s="314"/>
      <c r="AE177" s="314"/>
      <c r="AF177" s="314"/>
      <c r="AG177" s="315"/>
      <c r="AI177" s="192">
        <f>+AI175-AI176</f>
        <v>0</v>
      </c>
      <c r="AJ177" s="192">
        <f>+AJ175-AJ176</f>
        <v>0</v>
      </c>
    </row>
    <row r="178" spans="2:36" s="41" customFormat="1" ht="36" customHeight="1">
      <c r="B178" s="88"/>
      <c r="C178" s="323"/>
      <c r="D178" s="319"/>
      <c r="E178" s="392" t="s">
        <v>348</v>
      </c>
      <c r="F178" s="393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19"/>
      <c r="T178" s="323" t="s">
        <v>112</v>
      </c>
      <c r="U178" s="319"/>
      <c r="V178" s="313">
        <f t="shared" si="0"/>
      </c>
      <c r="W178" s="314"/>
      <c r="X178" s="314"/>
      <c r="Y178" s="314"/>
      <c r="Z178" s="314"/>
      <c r="AA178" s="315"/>
      <c r="AB178" s="313">
        <f t="shared" si="1"/>
      </c>
      <c r="AC178" s="314"/>
      <c r="AD178" s="314"/>
      <c r="AE178" s="314"/>
      <c r="AF178" s="314"/>
      <c r="AG178" s="315"/>
      <c r="AI178" s="192">
        <f>SUM(AI179:AI181)</f>
        <v>0</v>
      </c>
      <c r="AJ178" s="192">
        <f>SUM(AJ179:AJ181)</f>
        <v>0</v>
      </c>
    </row>
    <row r="179" spans="2:36" s="1" customFormat="1" ht="12.75">
      <c r="B179" s="88">
        <v>49</v>
      </c>
      <c r="C179" s="323" t="s">
        <v>91</v>
      </c>
      <c r="D179" s="319"/>
      <c r="E179" s="333" t="s">
        <v>92</v>
      </c>
      <c r="F179" s="334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19"/>
      <c r="T179" s="323" t="s">
        <v>113</v>
      </c>
      <c r="U179" s="319"/>
      <c r="V179" s="313">
        <f t="shared" si="0"/>
      </c>
      <c r="W179" s="314"/>
      <c r="X179" s="314"/>
      <c r="Y179" s="314"/>
      <c r="Z179" s="314"/>
      <c r="AA179" s="315"/>
      <c r="AB179" s="313">
        <f t="shared" si="1"/>
      </c>
      <c r="AC179" s="314"/>
      <c r="AD179" s="314"/>
      <c r="AE179" s="314"/>
      <c r="AF179" s="314"/>
      <c r="AG179" s="315"/>
      <c r="AI179" s="185" t="s">
        <v>308</v>
      </c>
      <c r="AJ179" s="185" t="s">
        <v>308</v>
      </c>
    </row>
    <row r="180" spans="2:36" s="1" customFormat="1" ht="12.75">
      <c r="B180" s="88">
        <f>B179+1</f>
        <v>50</v>
      </c>
      <c r="C180" s="323" t="s">
        <v>94</v>
      </c>
      <c r="D180" s="319"/>
      <c r="E180" s="333" t="s">
        <v>95</v>
      </c>
      <c r="F180" s="334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19"/>
      <c r="T180" s="323" t="s">
        <v>114</v>
      </c>
      <c r="U180" s="319"/>
      <c r="V180" s="313">
        <f aca="true" t="shared" si="3" ref="V180:V221">IF(AI180&lt;=0,"",AI180)</f>
      </c>
      <c r="W180" s="314"/>
      <c r="X180" s="314"/>
      <c r="Y180" s="314"/>
      <c r="Z180" s="314"/>
      <c r="AA180" s="315"/>
      <c r="AB180" s="313">
        <f t="shared" si="1"/>
      </c>
      <c r="AC180" s="314"/>
      <c r="AD180" s="314"/>
      <c r="AE180" s="314"/>
      <c r="AF180" s="314"/>
      <c r="AG180" s="315"/>
      <c r="AI180" s="185" t="s">
        <v>308</v>
      </c>
      <c r="AJ180" s="185" t="s">
        <v>308</v>
      </c>
    </row>
    <row r="181" spans="2:36" s="1" customFormat="1" ht="12.75">
      <c r="B181" s="88">
        <f>B180+1</f>
        <v>51</v>
      </c>
      <c r="C181" s="323" t="s">
        <v>97</v>
      </c>
      <c r="D181" s="319"/>
      <c r="E181" s="333" t="s">
        <v>98</v>
      </c>
      <c r="F181" s="334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19"/>
      <c r="T181" s="323" t="s">
        <v>115</v>
      </c>
      <c r="U181" s="319"/>
      <c r="V181" s="313">
        <f t="shared" si="3"/>
      </c>
      <c r="W181" s="314"/>
      <c r="X181" s="314"/>
      <c r="Y181" s="314"/>
      <c r="Z181" s="314"/>
      <c r="AA181" s="315"/>
      <c r="AB181" s="313">
        <f aca="true" t="shared" si="4" ref="AB181:AB221">IF(AJ181&lt;=0,"",AJ181)</f>
      </c>
      <c r="AC181" s="314"/>
      <c r="AD181" s="314"/>
      <c r="AE181" s="314"/>
      <c r="AF181" s="314"/>
      <c r="AG181" s="315"/>
      <c r="AI181" s="185" t="s">
        <v>308</v>
      </c>
      <c r="AJ181" s="185" t="s">
        <v>308</v>
      </c>
    </row>
    <row r="182" spans="2:36" s="73" customFormat="1" ht="51" customHeight="1">
      <c r="B182" s="89"/>
      <c r="C182" s="337"/>
      <c r="D182" s="319"/>
      <c r="E182" s="320" t="s">
        <v>562</v>
      </c>
      <c r="F182" s="321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6"/>
      <c r="T182" s="323" t="s">
        <v>118</v>
      </c>
      <c r="U182" s="319"/>
      <c r="V182" s="313">
        <f t="shared" si="3"/>
        <v>102515340</v>
      </c>
      <c r="W182" s="314"/>
      <c r="X182" s="314"/>
      <c r="Y182" s="314"/>
      <c r="Z182" s="314"/>
      <c r="AA182" s="315"/>
      <c r="AB182" s="313">
        <f t="shared" si="4"/>
        <v>73265612</v>
      </c>
      <c r="AC182" s="314"/>
      <c r="AD182" s="314"/>
      <c r="AE182" s="314"/>
      <c r="AF182" s="314"/>
      <c r="AG182" s="315"/>
      <c r="AI182" s="193">
        <f>SUM(AI174:AI175)</f>
        <v>102515340</v>
      </c>
      <c r="AJ182" s="193">
        <f>SUM(AJ174:AJ175)</f>
        <v>73265612</v>
      </c>
    </row>
    <row r="183" spans="2:36" s="43" customFormat="1" ht="38.25" customHeight="1">
      <c r="B183" s="89"/>
      <c r="C183" s="337"/>
      <c r="D183" s="319"/>
      <c r="E183" s="320" t="s">
        <v>563</v>
      </c>
      <c r="F183" s="321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6"/>
      <c r="T183" s="323" t="s">
        <v>120</v>
      </c>
      <c r="U183" s="319"/>
      <c r="V183" s="313">
        <f t="shared" si="3"/>
      </c>
      <c r="W183" s="314"/>
      <c r="X183" s="314"/>
      <c r="Y183" s="314"/>
      <c r="Z183" s="314"/>
      <c r="AA183" s="315"/>
      <c r="AB183" s="313">
        <f t="shared" si="4"/>
      </c>
      <c r="AC183" s="314"/>
      <c r="AD183" s="314"/>
      <c r="AE183" s="314"/>
      <c r="AF183" s="314"/>
      <c r="AG183" s="315"/>
      <c r="AI183" s="194">
        <f>SUM(AI184:AI191)</f>
        <v>0</v>
      </c>
      <c r="AJ183" s="194">
        <f>SUM(AJ184:AJ191)</f>
        <v>0</v>
      </c>
    </row>
    <row r="184" spans="2:36" s="1" customFormat="1" ht="25.5" customHeight="1">
      <c r="B184" s="88">
        <v>52</v>
      </c>
      <c r="C184" s="323" t="s">
        <v>102</v>
      </c>
      <c r="D184" s="319"/>
      <c r="E184" s="333" t="s">
        <v>157</v>
      </c>
      <c r="F184" s="334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19"/>
      <c r="T184" s="323" t="s">
        <v>121</v>
      </c>
      <c r="U184" s="319"/>
      <c r="V184" s="313">
        <f t="shared" si="3"/>
      </c>
      <c r="W184" s="314"/>
      <c r="X184" s="314"/>
      <c r="Y184" s="314"/>
      <c r="Z184" s="314"/>
      <c r="AA184" s="315"/>
      <c r="AB184" s="313">
        <f t="shared" si="4"/>
      </c>
      <c r="AC184" s="314"/>
      <c r="AD184" s="314"/>
      <c r="AE184" s="314"/>
      <c r="AF184" s="314"/>
      <c r="AG184" s="315"/>
      <c r="AI184" s="185"/>
      <c r="AJ184" s="185"/>
    </row>
    <row r="185" spans="2:36" s="1" customFormat="1" ht="19.5" customHeight="1">
      <c r="B185" s="88">
        <f aca="true" t="shared" si="5" ref="B185:C188">B184+1</f>
        <v>53</v>
      </c>
      <c r="C185" s="384">
        <f t="shared" si="5"/>
        <v>712</v>
      </c>
      <c r="D185" s="319"/>
      <c r="E185" s="333" t="s">
        <v>340</v>
      </c>
      <c r="F185" s="334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19"/>
      <c r="T185" s="323" t="s">
        <v>123</v>
      </c>
      <c r="U185" s="319"/>
      <c r="V185" s="313">
        <f t="shared" si="3"/>
      </c>
      <c r="W185" s="314"/>
      <c r="X185" s="314"/>
      <c r="Y185" s="314"/>
      <c r="Z185" s="314"/>
      <c r="AA185" s="315"/>
      <c r="AB185" s="313">
        <f t="shared" si="4"/>
      </c>
      <c r="AC185" s="314"/>
      <c r="AD185" s="314"/>
      <c r="AE185" s="314"/>
      <c r="AF185" s="314"/>
      <c r="AG185" s="315"/>
      <c r="AI185" s="185" t="s">
        <v>308</v>
      </c>
      <c r="AJ185" s="185" t="s">
        <v>308</v>
      </c>
    </row>
    <row r="186" spans="2:36" s="1" customFormat="1" ht="19.5" customHeight="1">
      <c r="B186" s="88">
        <f t="shared" si="5"/>
        <v>54</v>
      </c>
      <c r="C186" s="384">
        <f t="shared" si="5"/>
        <v>713</v>
      </c>
      <c r="D186" s="319"/>
      <c r="E186" s="333" t="s">
        <v>105</v>
      </c>
      <c r="F186" s="334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19"/>
      <c r="T186" s="323" t="s">
        <v>125</v>
      </c>
      <c r="U186" s="319"/>
      <c r="V186" s="313">
        <f t="shared" si="3"/>
      </c>
      <c r="W186" s="314"/>
      <c r="X186" s="314"/>
      <c r="Y186" s="314"/>
      <c r="Z186" s="314"/>
      <c r="AA186" s="315"/>
      <c r="AB186" s="313">
        <f t="shared" si="4"/>
      </c>
      <c r="AC186" s="314"/>
      <c r="AD186" s="314"/>
      <c r="AE186" s="314"/>
      <c r="AF186" s="314"/>
      <c r="AG186" s="315"/>
      <c r="AI186" s="185"/>
      <c r="AJ186" s="185"/>
    </row>
    <row r="187" spans="2:36" s="1" customFormat="1" ht="19.5" customHeight="1">
      <c r="B187" s="88">
        <f t="shared" si="5"/>
        <v>55</v>
      </c>
      <c r="C187" s="384">
        <f t="shared" si="5"/>
        <v>714</v>
      </c>
      <c r="D187" s="319"/>
      <c r="E187" s="333" t="s">
        <v>107</v>
      </c>
      <c r="F187" s="334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19"/>
      <c r="T187" s="323" t="s">
        <v>126</v>
      </c>
      <c r="U187" s="319"/>
      <c r="V187" s="313">
        <f t="shared" si="3"/>
      </c>
      <c r="W187" s="314"/>
      <c r="X187" s="314"/>
      <c r="Y187" s="314"/>
      <c r="Z187" s="314"/>
      <c r="AA187" s="315"/>
      <c r="AB187" s="313">
        <f t="shared" si="4"/>
      </c>
      <c r="AC187" s="314"/>
      <c r="AD187" s="314"/>
      <c r="AE187" s="314"/>
      <c r="AF187" s="314"/>
      <c r="AG187" s="315"/>
      <c r="AI187" s="185" t="s">
        <v>308</v>
      </c>
      <c r="AJ187" s="185" t="s">
        <v>308</v>
      </c>
    </row>
    <row r="188" spans="2:36" s="1" customFormat="1" ht="25.5" customHeight="1">
      <c r="B188" s="88">
        <f t="shared" si="5"/>
        <v>56</v>
      </c>
      <c r="C188" s="384">
        <f t="shared" si="5"/>
        <v>715</v>
      </c>
      <c r="D188" s="319"/>
      <c r="E188" s="333" t="s">
        <v>165</v>
      </c>
      <c r="F188" s="334"/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19"/>
      <c r="T188" s="323" t="s">
        <v>128</v>
      </c>
      <c r="U188" s="319"/>
      <c r="V188" s="313">
        <f t="shared" si="3"/>
      </c>
      <c r="W188" s="314"/>
      <c r="X188" s="314"/>
      <c r="Y188" s="314"/>
      <c r="Z188" s="314"/>
      <c r="AA188" s="315"/>
      <c r="AB188" s="313">
        <f t="shared" si="4"/>
      </c>
      <c r="AC188" s="314"/>
      <c r="AD188" s="314"/>
      <c r="AE188" s="314"/>
      <c r="AF188" s="314"/>
      <c r="AG188" s="315"/>
      <c r="AI188" s="185" t="s">
        <v>308</v>
      </c>
      <c r="AJ188" s="185" t="s">
        <v>308</v>
      </c>
    </row>
    <row r="189" spans="2:36" s="1" customFormat="1" ht="15" customHeight="1">
      <c r="B189" s="88">
        <v>57</v>
      </c>
      <c r="C189" s="384">
        <v>716</v>
      </c>
      <c r="D189" s="388"/>
      <c r="E189" s="333" t="s">
        <v>564</v>
      </c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9"/>
      <c r="T189" s="323" t="s">
        <v>130</v>
      </c>
      <c r="U189" s="338"/>
      <c r="V189" s="313">
        <f>IF(AI189&lt;=0,"",AI189)</f>
      </c>
      <c r="W189" s="314"/>
      <c r="X189" s="314"/>
      <c r="Y189" s="314"/>
      <c r="Z189" s="314"/>
      <c r="AA189" s="315"/>
      <c r="AB189" s="313">
        <f>IF(AJ189&lt;=0,"",AJ189)</f>
      </c>
      <c r="AC189" s="314"/>
      <c r="AD189" s="314"/>
      <c r="AE189" s="314"/>
      <c r="AF189" s="314"/>
      <c r="AG189" s="315"/>
      <c r="AI189" s="185"/>
      <c r="AJ189" s="185"/>
    </row>
    <row r="190" spans="2:36" s="1" customFormat="1" ht="19.5" customHeight="1">
      <c r="B190" s="88">
        <v>58</v>
      </c>
      <c r="C190" s="384">
        <v>717</v>
      </c>
      <c r="D190" s="319"/>
      <c r="E190" s="333" t="s">
        <v>111</v>
      </c>
      <c r="F190" s="334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19"/>
      <c r="T190" s="323" t="s">
        <v>131</v>
      </c>
      <c r="U190" s="319"/>
      <c r="V190" s="313">
        <f t="shared" si="3"/>
      </c>
      <c r="W190" s="314"/>
      <c r="X190" s="314"/>
      <c r="Y190" s="314"/>
      <c r="Z190" s="314"/>
      <c r="AA190" s="315"/>
      <c r="AB190" s="313">
        <f t="shared" si="4"/>
      </c>
      <c r="AC190" s="314"/>
      <c r="AD190" s="314"/>
      <c r="AE190" s="314"/>
      <c r="AF190" s="314"/>
      <c r="AG190" s="315"/>
      <c r="AI190" s="185"/>
      <c r="AJ190" s="185"/>
    </row>
    <row r="191" spans="2:36" s="1" customFormat="1" ht="25.5" customHeight="1">
      <c r="B191" s="88">
        <f>B190+1</f>
        <v>59</v>
      </c>
      <c r="C191" s="384">
        <f>C190+1</f>
        <v>718</v>
      </c>
      <c r="D191" s="319"/>
      <c r="E191" s="333" t="s">
        <v>158</v>
      </c>
      <c r="F191" s="334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19"/>
      <c r="T191" s="323" t="s">
        <v>132</v>
      </c>
      <c r="U191" s="319"/>
      <c r="V191" s="313">
        <f t="shared" si="3"/>
      </c>
      <c r="W191" s="314"/>
      <c r="X191" s="314"/>
      <c r="Y191" s="314"/>
      <c r="Z191" s="314"/>
      <c r="AA191" s="315"/>
      <c r="AB191" s="313">
        <f t="shared" si="4"/>
      </c>
      <c r="AC191" s="314"/>
      <c r="AD191" s="314"/>
      <c r="AE191" s="314"/>
      <c r="AF191" s="314"/>
      <c r="AG191" s="315"/>
      <c r="AI191" s="185" t="s">
        <v>308</v>
      </c>
      <c r="AJ191" s="185" t="s">
        <v>308</v>
      </c>
    </row>
    <row r="192" spans="2:36" s="39" customFormat="1" ht="25.5" customHeight="1">
      <c r="B192" s="89"/>
      <c r="C192" s="389"/>
      <c r="D192" s="319"/>
      <c r="E192" s="329" t="s">
        <v>565</v>
      </c>
      <c r="F192" s="330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6"/>
      <c r="T192" s="323" t="s">
        <v>133</v>
      </c>
      <c r="U192" s="319"/>
      <c r="V192" s="313">
        <f t="shared" si="3"/>
      </c>
      <c r="W192" s="314"/>
      <c r="X192" s="314"/>
      <c r="Y192" s="314"/>
      <c r="Z192" s="314"/>
      <c r="AA192" s="315"/>
      <c r="AB192" s="313">
        <f t="shared" si="4"/>
      </c>
      <c r="AC192" s="314"/>
      <c r="AD192" s="314"/>
      <c r="AE192" s="314"/>
      <c r="AF192" s="314"/>
      <c r="AG192" s="315"/>
      <c r="AI192" s="194">
        <f>SUM(AI193:AI197)</f>
        <v>0</v>
      </c>
      <c r="AJ192" s="194">
        <f>SUM(AJ193:AJ197)</f>
        <v>0</v>
      </c>
    </row>
    <row r="193" spans="2:36" s="1" customFormat="1" ht="19.5" customHeight="1">
      <c r="B193" s="88">
        <v>60</v>
      </c>
      <c r="C193" s="384" t="s">
        <v>116</v>
      </c>
      <c r="D193" s="319"/>
      <c r="E193" s="333" t="s">
        <v>117</v>
      </c>
      <c r="F193" s="334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19"/>
      <c r="T193" s="323" t="s">
        <v>136</v>
      </c>
      <c r="U193" s="319"/>
      <c r="V193" s="313">
        <f t="shared" si="3"/>
      </c>
      <c r="W193" s="314"/>
      <c r="X193" s="314"/>
      <c r="Y193" s="314"/>
      <c r="Z193" s="314"/>
      <c r="AA193" s="315"/>
      <c r="AB193" s="313">
        <f t="shared" si="4"/>
      </c>
      <c r="AC193" s="314"/>
      <c r="AD193" s="314"/>
      <c r="AE193" s="314"/>
      <c r="AF193" s="314"/>
      <c r="AG193" s="315"/>
      <c r="AI193" s="185"/>
      <c r="AJ193" s="185"/>
    </row>
    <row r="194" spans="2:36" s="1" customFormat="1" ht="19.5" customHeight="1">
      <c r="B194" s="88">
        <f aca="true" t="shared" si="6" ref="B194:C197">B193+1</f>
        <v>61</v>
      </c>
      <c r="C194" s="384">
        <f t="shared" si="6"/>
        <v>722</v>
      </c>
      <c r="D194" s="319"/>
      <c r="E194" s="333" t="s">
        <v>343</v>
      </c>
      <c r="F194" s="334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19"/>
      <c r="T194" s="323" t="s">
        <v>139</v>
      </c>
      <c r="U194" s="319"/>
      <c r="V194" s="313">
        <f t="shared" si="3"/>
      </c>
      <c r="W194" s="314"/>
      <c r="X194" s="314"/>
      <c r="Y194" s="314"/>
      <c r="Z194" s="314"/>
      <c r="AA194" s="315"/>
      <c r="AB194" s="313">
        <f t="shared" si="4"/>
      </c>
      <c r="AC194" s="314"/>
      <c r="AD194" s="314"/>
      <c r="AE194" s="314"/>
      <c r="AF194" s="314"/>
      <c r="AG194" s="315"/>
      <c r="AI194" s="185"/>
      <c r="AJ194" s="185"/>
    </row>
    <row r="195" spans="2:36" s="1" customFormat="1" ht="19.5" customHeight="1">
      <c r="B195" s="88">
        <f t="shared" si="6"/>
        <v>62</v>
      </c>
      <c r="C195" s="384">
        <f t="shared" si="6"/>
        <v>723</v>
      </c>
      <c r="D195" s="319"/>
      <c r="E195" s="333" t="s">
        <v>119</v>
      </c>
      <c r="F195" s="334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19"/>
      <c r="T195" s="323" t="s">
        <v>140</v>
      </c>
      <c r="U195" s="319"/>
      <c r="V195" s="313"/>
      <c r="W195" s="314"/>
      <c r="X195" s="314"/>
      <c r="Y195" s="314"/>
      <c r="Z195" s="314"/>
      <c r="AA195" s="315"/>
      <c r="AB195" s="313"/>
      <c r="AC195" s="314"/>
      <c r="AD195" s="314"/>
      <c r="AE195" s="314"/>
      <c r="AF195" s="314"/>
      <c r="AG195" s="315"/>
      <c r="AI195" s="185"/>
      <c r="AJ195" s="185"/>
    </row>
    <row r="196" spans="2:36" s="1" customFormat="1" ht="19.5" customHeight="1">
      <c r="B196" s="88">
        <f t="shared" si="6"/>
        <v>63</v>
      </c>
      <c r="C196" s="384">
        <f t="shared" si="6"/>
        <v>724</v>
      </c>
      <c r="D196" s="319"/>
      <c r="E196" s="333" t="s">
        <v>122</v>
      </c>
      <c r="F196" s="334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19"/>
      <c r="T196" s="323" t="s">
        <v>228</v>
      </c>
      <c r="U196" s="319"/>
      <c r="V196" s="313">
        <f t="shared" si="3"/>
      </c>
      <c r="W196" s="314"/>
      <c r="X196" s="314"/>
      <c r="Y196" s="314"/>
      <c r="Z196" s="314"/>
      <c r="AA196" s="315"/>
      <c r="AB196" s="313">
        <f t="shared" si="4"/>
      </c>
      <c r="AC196" s="314"/>
      <c r="AD196" s="314"/>
      <c r="AE196" s="314"/>
      <c r="AF196" s="314"/>
      <c r="AG196" s="315"/>
      <c r="AI196" s="185"/>
      <c r="AJ196" s="185"/>
    </row>
    <row r="197" spans="2:36" s="1" customFormat="1" ht="19.5" customHeight="1">
      <c r="B197" s="88">
        <f t="shared" si="6"/>
        <v>64</v>
      </c>
      <c r="C197" s="384">
        <f t="shared" si="6"/>
        <v>725</v>
      </c>
      <c r="D197" s="319"/>
      <c r="E197" s="333" t="s">
        <v>124</v>
      </c>
      <c r="F197" s="334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19"/>
      <c r="T197" s="323" t="s">
        <v>182</v>
      </c>
      <c r="U197" s="319"/>
      <c r="V197" s="313">
        <f t="shared" si="3"/>
      </c>
      <c r="W197" s="314"/>
      <c r="X197" s="314"/>
      <c r="Y197" s="314"/>
      <c r="Z197" s="314"/>
      <c r="AA197" s="315"/>
      <c r="AB197" s="313">
        <f t="shared" si="4"/>
      </c>
      <c r="AC197" s="314"/>
      <c r="AD197" s="314"/>
      <c r="AE197" s="314"/>
      <c r="AF197" s="314"/>
      <c r="AG197" s="315"/>
      <c r="AI197" s="185"/>
      <c r="AJ197" s="185"/>
    </row>
    <row r="198" spans="2:36" s="39" customFormat="1" ht="25.5" customHeight="1">
      <c r="B198" s="89"/>
      <c r="C198" s="387"/>
      <c r="D198" s="319"/>
      <c r="E198" s="329" t="s">
        <v>566</v>
      </c>
      <c r="F198" s="330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6"/>
      <c r="T198" s="323" t="s">
        <v>143</v>
      </c>
      <c r="U198" s="319"/>
      <c r="V198" s="313">
        <f t="shared" si="3"/>
      </c>
      <c r="W198" s="314"/>
      <c r="X198" s="314"/>
      <c r="Y198" s="314"/>
      <c r="Z198" s="314"/>
      <c r="AA198" s="315"/>
      <c r="AB198" s="313">
        <f t="shared" si="4"/>
      </c>
      <c r="AC198" s="314"/>
      <c r="AD198" s="314"/>
      <c r="AE198" s="314"/>
      <c r="AF198" s="314"/>
      <c r="AG198" s="315"/>
      <c r="AI198" s="194">
        <f>SUM(AI199:AI202)</f>
        <v>0</v>
      </c>
      <c r="AJ198" s="194">
        <f>SUM(AJ199:AJ202)</f>
        <v>0</v>
      </c>
    </row>
    <row r="199" spans="2:36" s="1" customFormat="1" ht="19.5" customHeight="1">
      <c r="B199" s="88">
        <v>65</v>
      </c>
      <c r="C199" s="384">
        <v>731</v>
      </c>
      <c r="D199" s="319"/>
      <c r="E199" s="333" t="s">
        <v>127</v>
      </c>
      <c r="F199" s="334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6"/>
      <c r="T199" s="323" t="s">
        <v>145</v>
      </c>
      <c r="U199" s="319"/>
      <c r="V199" s="313">
        <f t="shared" si="3"/>
      </c>
      <c r="W199" s="314"/>
      <c r="X199" s="314"/>
      <c r="Y199" s="314"/>
      <c r="Z199" s="314"/>
      <c r="AA199" s="315"/>
      <c r="AB199" s="313">
        <f t="shared" si="4"/>
      </c>
      <c r="AC199" s="314"/>
      <c r="AD199" s="314"/>
      <c r="AE199" s="314"/>
      <c r="AF199" s="314"/>
      <c r="AG199" s="315"/>
      <c r="AI199" s="185" t="s">
        <v>308</v>
      </c>
      <c r="AJ199" s="185" t="s">
        <v>308</v>
      </c>
    </row>
    <row r="200" spans="2:36" s="1" customFormat="1" ht="19.5" customHeight="1">
      <c r="B200" s="88">
        <f aca="true" t="shared" si="7" ref="B200:C202">B199+1</f>
        <v>66</v>
      </c>
      <c r="C200" s="384">
        <f t="shared" si="7"/>
        <v>732</v>
      </c>
      <c r="D200" s="319"/>
      <c r="E200" s="333" t="s">
        <v>129</v>
      </c>
      <c r="F200" s="334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19"/>
      <c r="T200" s="323" t="s">
        <v>146</v>
      </c>
      <c r="U200" s="319"/>
      <c r="V200" s="313">
        <f t="shared" si="3"/>
      </c>
      <c r="W200" s="314"/>
      <c r="X200" s="314"/>
      <c r="Y200" s="314"/>
      <c r="Z200" s="314"/>
      <c r="AA200" s="315"/>
      <c r="AB200" s="313">
        <f t="shared" si="4"/>
      </c>
      <c r="AC200" s="314"/>
      <c r="AD200" s="314"/>
      <c r="AE200" s="314"/>
      <c r="AF200" s="314"/>
      <c r="AG200" s="315"/>
      <c r="AI200" s="185" t="s">
        <v>308</v>
      </c>
      <c r="AJ200" s="185" t="s">
        <v>308</v>
      </c>
    </row>
    <row r="201" spans="2:36" s="1" customFormat="1" ht="25.5" customHeight="1">
      <c r="B201" s="88">
        <f t="shared" si="7"/>
        <v>67</v>
      </c>
      <c r="C201" s="384">
        <f t="shared" si="7"/>
        <v>733</v>
      </c>
      <c r="D201" s="319"/>
      <c r="E201" s="333" t="s">
        <v>159</v>
      </c>
      <c r="F201" s="334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19"/>
      <c r="T201" s="323" t="s">
        <v>148</v>
      </c>
      <c r="U201" s="319"/>
      <c r="V201" s="313">
        <f t="shared" si="3"/>
      </c>
      <c r="W201" s="314"/>
      <c r="X201" s="314"/>
      <c r="Y201" s="314"/>
      <c r="Z201" s="314"/>
      <c r="AA201" s="315"/>
      <c r="AB201" s="313">
        <f t="shared" si="4"/>
      </c>
      <c r="AC201" s="314"/>
      <c r="AD201" s="314"/>
      <c r="AE201" s="314"/>
      <c r="AF201" s="314"/>
      <c r="AG201" s="315"/>
      <c r="AI201" s="185" t="s">
        <v>308</v>
      </c>
      <c r="AJ201" s="185" t="s">
        <v>308</v>
      </c>
    </row>
    <row r="202" spans="2:36" s="1" customFormat="1" ht="19.5" customHeight="1">
      <c r="B202" s="88">
        <f t="shared" si="7"/>
        <v>68</v>
      </c>
      <c r="C202" s="384">
        <f t="shared" si="7"/>
        <v>734</v>
      </c>
      <c r="D202" s="319"/>
      <c r="E202" s="333" t="s">
        <v>341</v>
      </c>
      <c r="F202" s="334"/>
      <c r="G202" s="322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19"/>
      <c r="T202" s="323" t="s">
        <v>150</v>
      </c>
      <c r="U202" s="319"/>
      <c r="V202" s="313">
        <f t="shared" si="3"/>
      </c>
      <c r="W202" s="314"/>
      <c r="X202" s="314"/>
      <c r="Y202" s="314"/>
      <c r="Z202" s="314"/>
      <c r="AA202" s="315"/>
      <c r="AB202" s="313">
        <f t="shared" si="4"/>
      </c>
      <c r="AC202" s="314"/>
      <c r="AD202" s="314"/>
      <c r="AE202" s="314"/>
      <c r="AF202" s="314"/>
      <c r="AG202" s="315"/>
      <c r="AI202" s="187"/>
      <c r="AJ202" s="187"/>
    </row>
    <row r="203" spans="2:36" s="39" customFormat="1" ht="25.5" customHeight="1">
      <c r="B203" s="89"/>
      <c r="C203" s="337"/>
      <c r="D203" s="319"/>
      <c r="E203" s="329" t="s">
        <v>567</v>
      </c>
      <c r="F203" s="330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6"/>
      <c r="T203" s="323" t="s">
        <v>183</v>
      </c>
      <c r="U203" s="319"/>
      <c r="V203" s="313">
        <f t="shared" si="3"/>
        <v>102515340</v>
      </c>
      <c r="W203" s="314"/>
      <c r="X203" s="314"/>
      <c r="Y203" s="314"/>
      <c r="Z203" s="314"/>
      <c r="AA203" s="315"/>
      <c r="AB203" s="313">
        <f t="shared" si="4"/>
        <v>73265612</v>
      </c>
      <c r="AC203" s="314"/>
      <c r="AD203" s="314"/>
      <c r="AE203" s="314"/>
      <c r="AF203" s="314"/>
      <c r="AG203" s="315"/>
      <c r="AI203" s="193">
        <f>SUM(AI204:AI207)</f>
        <v>102515340</v>
      </c>
      <c r="AJ203" s="193">
        <f>SUM(AJ204:AJ207)</f>
        <v>73265612</v>
      </c>
    </row>
    <row r="204" spans="2:36" s="1" customFormat="1" ht="19.5" customHeight="1">
      <c r="B204" s="88">
        <v>69</v>
      </c>
      <c r="C204" s="323" t="s">
        <v>134</v>
      </c>
      <c r="D204" s="319"/>
      <c r="E204" s="333" t="s">
        <v>135</v>
      </c>
      <c r="F204" s="334"/>
      <c r="G204" s="322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19"/>
      <c r="T204" s="323" t="s">
        <v>184</v>
      </c>
      <c r="U204" s="319"/>
      <c r="V204" s="313">
        <f t="shared" si="3"/>
        <v>102515340</v>
      </c>
      <c r="W204" s="314"/>
      <c r="X204" s="314"/>
      <c r="Y204" s="314"/>
      <c r="Z204" s="314"/>
      <c r="AA204" s="315"/>
      <c r="AB204" s="313">
        <f t="shared" si="4"/>
        <v>73265612</v>
      </c>
      <c r="AC204" s="314"/>
      <c r="AD204" s="314"/>
      <c r="AE204" s="314"/>
      <c r="AF204" s="314"/>
      <c r="AG204" s="315"/>
      <c r="AI204" s="237">
        <v>102515340</v>
      </c>
      <c r="AJ204" s="184">
        <v>73265612</v>
      </c>
    </row>
    <row r="205" spans="2:36" s="1" customFormat="1" ht="19.5" customHeight="1">
      <c r="B205" s="88">
        <v>69</v>
      </c>
      <c r="C205" s="323" t="s">
        <v>137</v>
      </c>
      <c r="D205" s="319"/>
      <c r="E205" s="333" t="s">
        <v>138</v>
      </c>
      <c r="F205" s="334"/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19"/>
      <c r="T205" s="323" t="s">
        <v>214</v>
      </c>
      <c r="U205" s="319"/>
      <c r="V205" s="313">
        <f t="shared" si="3"/>
      </c>
      <c r="W205" s="314"/>
      <c r="X205" s="314"/>
      <c r="Y205" s="314"/>
      <c r="Z205" s="314"/>
      <c r="AA205" s="315"/>
      <c r="AB205" s="313">
        <f t="shared" si="4"/>
      </c>
      <c r="AC205" s="314"/>
      <c r="AD205" s="314"/>
      <c r="AE205" s="314"/>
      <c r="AF205" s="314"/>
      <c r="AG205" s="315"/>
      <c r="AI205" s="185" t="s">
        <v>308</v>
      </c>
      <c r="AJ205" s="185" t="s">
        <v>308</v>
      </c>
    </row>
    <row r="206" spans="2:36" s="1" customFormat="1" ht="19.5" customHeight="1">
      <c r="B206" s="88">
        <v>70</v>
      </c>
      <c r="C206" s="323" t="s">
        <v>568</v>
      </c>
      <c r="D206" s="338"/>
      <c r="E206" s="333" t="s">
        <v>569</v>
      </c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9"/>
      <c r="T206" s="323" t="s">
        <v>153</v>
      </c>
      <c r="U206" s="338"/>
      <c r="V206" s="313">
        <f>IF(AI206&lt;=0,"",AI206)</f>
      </c>
      <c r="W206" s="314"/>
      <c r="X206" s="314"/>
      <c r="Y206" s="314"/>
      <c r="Z206" s="314"/>
      <c r="AA206" s="315"/>
      <c r="AB206" s="313">
        <f>IF(AJ206&lt;=0,"",AJ206)</f>
      </c>
      <c r="AC206" s="314"/>
      <c r="AD206" s="314"/>
      <c r="AE206" s="314"/>
      <c r="AF206" s="314"/>
      <c r="AG206" s="315"/>
      <c r="AI206" s="185"/>
      <c r="AJ206" s="185"/>
    </row>
    <row r="207" spans="2:36" s="1" customFormat="1" ht="19.5" customHeight="1">
      <c r="B207" s="88">
        <v>71</v>
      </c>
      <c r="C207" s="323" t="s">
        <v>338</v>
      </c>
      <c r="D207" s="319"/>
      <c r="E207" s="333" t="s">
        <v>339</v>
      </c>
      <c r="F207" s="334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19"/>
      <c r="T207" s="323" t="s">
        <v>185</v>
      </c>
      <c r="U207" s="319"/>
      <c r="V207" s="313"/>
      <c r="W207" s="314"/>
      <c r="X207" s="314"/>
      <c r="Y207" s="314"/>
      <c r="Z207" s="314"/>
      <c r="AA207" s="315"/>
      <c r="AB207" s="313"/>
      <c r="AC207" s="314"/>
      <c r="AD207" s="314"/>
      <c r="AE207" s="314"/>
      <c r="AF207" s="314"/>
      <c r="AG207" s="315"/>
      <c r="AI207" s="185"/>
      <c r="AJ207" s="185"/>
    </row>
    <row r="208" spans="2:36" s="39" customFormat="1" ht="25.5" customHeight="1">
      <c r="B208" s="89"/>
      <c r="C208" s="337"/>
      <c r="D208" s="319"/>
      <c r="E208" s="329" t="s">
        <v>570</v>
      </c>
      <c r="F208" s="321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6"/>
      <c r="T208" s="323" t="s">
        <v>154</v>
      </c>
      <c r="U208" s="319"/>
      <c r="V208" s="313">
        <f t="shared" si="3"/>
      </c>
      <c r="W208" s="314"/>
      <c r="X208" s="314"/>
      <c r="Y208" s="314"/>
      <c r="Z208" s="314"/>
      <c r="AA208" s="315"/>
      <c r="AB208" s="313">
        <f t="shared" si="4"/>
      </c>
      <c r="AC208" s="314"/>
      <c r="AD208" s="314"/>
      <c r="AE208" s="314"/>
      <c r="AF208" s="314"/>
      <c r="AG208" s="315"/>
      <c r="AI208" s="194">
        <f>SUM(AI209:AI211)</f>
        <v>0</v>
      </c>
      <c r="AJ208" s="194">
        <f>SUM(AJ209:AJ211)</f>
        <v>0</v>
      </c>
    </row>
    <row r="209" spans="2:36" s="1" customFormat="1" ht="23.25" customHeight="1">
      <c r="B209" s="88">
        <v>72</v>
      </c>
      <c r="C209" s="323" t="s">
        <v>141</v>
      </c>
      <c r="D209" s="319"/>
      <c r="E209" s="333" t="s">
        <v>344</v>
      </c>
      <c r="F209" s="334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19"/>
      <c r="T209" s="323" t="s">
        <v>155</v>
      </c>
      <c r="U209" s="319"/>
      <c r="V209" s="313">
        <f t="shared" si="3"/>
      </c>
      <c r="W209" s="314"/>
      <c r="X209" s="314"/>
      <c r="Y209" s="314"/>
      <c r="Z209" s="314"/>
      <c r="AA209" s="315"/>
      <c r="AB209" s="313">
        <f t="shared" si="4"/>
      </c>
      <c r="AC209" s="314"/>
      <c r="AD209" s="314"/>
      <c r="AE209" s="314"/>
      <c r="AF209" s="314"/>
      <c r="AG209" s="315"/>
      <c r="AI209" s="185" t="s">
        <v>308</v>
      </c>
      <c r="AJ209" s="185" t="s">
        <v>308</v>
      </c>
    </row>
    <row r="210" spans="2:36" s="1" customFormat="1" ht="19.5" customHeight="1">
      <c r="B210" s="88">
        <f>+B209+1</f>
        <v>73</v>
      </c>
      <c r="C210" s="323" t="s">
        <v>342</v>
      </c>
      <c r="D210" s="319"/>
      <c r="E210" s="333" t="s">
        <v>142</v>
      </c>
      <c r="F210" s="334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19"/>
      <c r="T210" s="323" t="s">
        <v>229</v>
      </c>
      <c r="U210" s="319"/>
      <c r="V210" s="313">
        <f t="shared" si="3"/>
      </c>
      <c r="W210" s="314"/>
      <c r="X210" s="314"/>
      <c r="Y210" s="314"/>
      <c r="Z210" s="314"/>
      <c r="AA210" s="315"/>
      <c r="AB210" s="313">
        <f t="shared" si="4"/>
      </c>
      <c r="AC210" s="314"/>
      <c r="AD210" s="314"/>
      <c r="AE210" s="314"/>
      <c r="AF210" s="314"/>
      <c r="AG210" s="315"/>
      <c r="AI210" s="185" t="s">
        <v>308</v>
      </c>
      <c r="AJ210" s="185" t="s">
        <v>308</v>
      </c>
    </row>
    <row r="211" spans="2:36" s="1" customFormat="1" ht="19.5" customHeight="1">
      <c r="B211" s="88">
        <f>B210+1</f>
        <v>74</v>
      </c>
      <c r="C211" s="323">
        <f>C210+1</f>
        <v>754</v>
      </c>
      <c r="D211" s="319"/>
      <c r="E211" s="333" t="s">
        <v>144</v>
      </c>
      <c r="F211" s="334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19"/>
      <c r="T211" s="323" t="s">
        <v>280</v>
      </c>
      <c r="U211" s="319"/>
      <c r="V211" s="313">
        <f t="shared" si="3"/>
      </c>
      <c r="W211" s="314"/>
      <c r="X211" s="314"/>
      <c r="Y211" s="314"/>
      <c r="Z211" s="314"/>
      <c r="AA211" s="315"/>
      <c r="AB211" s="313">
        <f t="shared" si="4"/>
      </c>
      <c r="AC211" s="314"/>
      <c r="AD211" s="314"/>
      <c r="AE211" s="314"/>
      <c r="AF211" s="314"/>
      <c r="AG211" s="315"/>
      <c r="AI211" s="185" t="s">
        <v>308</v>
      </c>
      <c r="AJ211" s="185" t="s">
        <v>308</v>
      </c>
    </row>
    <row r="212" spans="2:36" s="39" customFormat="1" ht="25.5" customHeight="1">
      <c r="B212" s="89"/>
      <c r="C212" s="328"/>
      <c r="D212" s="319"/>
      <c r="E212" s="329" t="s">
        <v>571</v>
      </c>
      <c r="F212" s="330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6"/>
      <c r="T212" s="323" t="s">
        <v>572</v>
      </c>
      <c r="U212" s="319"/>
      <c r="V212" s="313">
        <f t="shared" si="3"/>
      </c>
      <c r="W212" s="314"/>
      <c r="X212" s="314"/>
      <c r="Y212" s="314"/>
      <c r="Z212" s="314"/>
      <c r="AA212" s="315"/>
      <c r="AB212" s="313">
        <f t="shared" si="4"/>
      </c>
      <c r="AC212" s="314"/>
      <c r="AD212" s="314"/>
      <c r="AE212" s="314"/>
      <c r="AF212" s="314"/>
      <c r="AG212" s="315"/>
      <c r="AI212" s="194">
        <f>SUM(AI213:AI215)</f>
        <v>0</v>
      </c>
      <c r="AJ212" s="194">
        <f>SUM(AJ213:AJ215)</f>
        <v>0</v>
      </c>
    </row>
    <row r="213" spans="2:36" s="1" customFormat="1" ht="19.5" customHeight="1">
      <c r="B213" s="88">
        <v>75</v>
      </c>
      <c r="C213" s="318">
        <v>761</v>
      </c>
      <c r="D213" s="319"/>
      <c r="E213" s="333" t="s">
        <v>147</v>
      </c>
      <c r="F213" s="334"/>
      <c r="G213" s="322"/>
      <c r="H213" s="322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19"/>
      <c r="T213" s="323" t="s">
        <v>1</v>
      </c>
      <c r="U213" s="319"/>
      <c r="V213" s="313">
        <f t="shared" si="3"/>
      </c>
      <c r="W213" s="314"/>
      <c r="X213" s="314"/>
      <c r="Y213" s="314"/>
      <c r="Z213" s="314"/>
      <c r="AA213" s="315"/>
      <c r="AB213" s="313">
        <f t="shared" si="4"/>
      </c>
      <c r="AC213" s="314"/>
      <c r="AD213" s="314"/>
      <c r="AE213" s="314"/>
      <c r="AF213" s="314"/>
      <c r="AG213" s="315"/>
      <c r="AI213" s="185" t="s">
        <v>308</v>
      </c>
      <c r="AJ213" s="185" t="s">
        <v>308</v>
      </c>
    </row>
    <row r="214" spans="2:36" s="1" customFormat="1" ht="19.5" customHeight="1">
      <c r="B214" s="88">
        <f>B213+1</f>
        <v>76</v>
      </c>
      <c r="C214" s="323">
        <f>C213+1</f>
        <v>762</v>
      </c>
      <c r="D214" s="319"/>
      <c r="E214" s="333" t="s">
        <v>149</v>
      </c>
      <c r="F214" s="334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19"/>
      <c r="T214" s="323" t="s">
        <v>281</v>
      </c>
      <c r="U214" s="319"/>
      <c r="V214" s="313">
        <f t="shared" si="3"/>
      </c>
      <c r="W214" s="314"/>
      <c r="X214" s="314"/>
      <c r="Y214" s="314"/>
      <c r="Z214" s="314"/>
      <c r="AA214" s="315"/>
      <c r="AB214" s="313">
        <f t="shared" si="4"/>
      </c>
      <c r="AC214" s="314"/>
      <c r="AD214" s="314"/>
      <c r="AE214" s="314"/>
      <c r="AF214" s="314"/>
      <c r="AG214" s="315"/>
      <c r="AI214" s="185" t="s">
        <v>308</v>
      </c>
      <c r="AJ214" s="185" t="s">
        <v>308</v>
      </c>
    </row>
    <row r="215" spans="2:36" s="1" customFormat="1" ht="19.5" customHeight="1">
      <c r="B215" s="88">
        <f>B214+1</f>
        <v>77</v>
      </c>
      <c r="C215" s="323" t="s">
        <v>151</v>
      </c>
      <c r="D215" s="319"/>
      <c r="E215" s="333" t="s">
        <v>152</v>
      </c>
      <c r="F215" s="334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19"/>
      <c r="T215" s="323" t="s">
        <v>282</v>
      </c>
      <c r="U215" s="319"/>
      <c r="V215" s="313">
        <f t="shared" si="3"/>
      </c>
      <c r="W215" s="314"/>
      <c r="X215" s="314"/>
      <c r="Y215" s="314"/>
      <c r="Z215" s="314"/>
      <c r="AA215" s="315"/>
      <c r="AB215" s="313">
        <f t="shared" si="4"/>
      </c>
      <c r="AC215" s="314"/>
      <c r="AD215" s="314"/>
      <c r="AE215" s="314"/>
      <c r="AF215" s="314"/>
      <c r="AG215" s="315"/>
      <c r="AI215" s="185" t="s">
        <v>308</v>
      </c>
      <c r="AJ215" s="185" t="s">
        <v>308</v>
      </c>
    </row>
    <row r="216" spans="2:36" s="79" customFormat="1" ht="38.25" customHeight="1">
      <c r="B216" s="175">
        <v>79</v>
      </c>
      <c r="C216" s="331">
        <v>771</v>
      </c>
      <c r="D216" s="332"/>
      <c r="E216" s="329" t="s">
        <v>346</v>
      </c>
      <c r="F216" s="330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19"/>
      <c r="T216" s="323" t="s">
        <v>283</v>
      </c>
      <c r="U216" s="319"/>
      <c r="V216" s="313">
        <f t="shared" si="3"/>
      </c>
      <c r="W216" s="314"/>
      <c r="X216" s="314"/>
      <c r="Y216" s="314"/>
      <c r="Z216" s="314"/>
      <c r="AA216" s="315"/>
      <c r="AB216" s="313">
        <f t="shared" si="4"/>
      </c>
      <c r="AC216" s="314"/>
      <c r="AD216" s="314"/>
      <c r="AE216" s="314"/>
      <c r="AF216" s="314"/>
      <c r="AG216" s="315"/>
      <c r="AI216" s="186"/>
      <c r="AJ216" s="186"/>
    </row>
    <row r="217" spans="2:36" s="1" customFormat="1" ht="25.5" customHeight="1">
      <c r="B217" s="88">
        <v>80</v>
      </c>
      <c r="C217" s="318">
        <v>781</v>
      </c>
      <c r="D217" s="319"/>
      <c r="E217" s="329" t="s">
        <v>347</v>
      </c>
      <c r="F217" s="330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19"/>
      <c r="T217" s="323" t="s">
        <v>284</v>
      </c>
      <c r="U217" s="319"/>
      <c r="V217" s="313">
        <f t="shared" si="3"/>
      </c>
      <c r="W217" s="314"/>
      <c r="X217" s="314"/>
      <c r="Y217" s="314"/>
      <c r="Z217" s="314"/>
      <c r="AA217" s="315"/>
      <c r="AB217" s="313">
        <f t="shared" si="4"/>
      </c>
      <c r="AC217" s="314"/>
      <c r="AD217" s="314"/>
      <c r="AE217" s="314"/>
      <c r="AF217" s="314"/>
      <c r="AG217" s="315"/>
      <c r="AI217" s="186"/>
      <c r="AJ217" s="186"/>
    </row>
    <row r="218" spans="2:36" s="39" customFormat="1" ht="25.5" customHeight="1">
      <c r="B218" s="89"/>
      <c r="C218" s="328"/>
      <c r="D218" s="319"/>
      <c r="E218" s="324" t="s">
        <v>573</v>
      </c>
      <c r="F218" s="325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7"/>
      <c r="T218" s="323" t="s">
        <v>285</v>
      </c>
      <c r="U218" s="319"/>
      <c r="V218" s="313">
        <f t="shared" si="3"/>
        <v>102515340</v>
      </c>
      <c r="W218" s="314"/>
      <c r="X218" s="314"/>
      <c r="Y218" s="314"/>
      <c r="Z218" s="314"/>
      <c r="AA218" s="315"/>
      <c r="AB218" s="313">
        <f t="shared" si="4"/>
        <v>73265612</v>
      </c>
      <c r="AC218" s="314"/>
      <c r="AD218" s="314"/>
      <c r="AE218" s="314"/>
      <c r="AF218" s="314"/>
      <c r="AG218" s="315"/>
      <c r="AI218" s="195">
        <f>+AI183+AI192+AI198+AI203+AI208+AI212+AI216+AI217</f>
        <v>102515340</v>
      </c>
      <c r="AJ218" s="195">
        <f>+AJ183+AJ192+AJ198+AJ203+AJ208+AJ212+AJ216+AJ217</f>
        <v>73265612</v>
      </c>
    </row>
    <row r="219" spans="2:36" s="43" customFormat="1" ht="25.5" customHeight="1">
      <c r="B219" s="88">
        <v>81</v>
      </c>
      <c r="C219" s="318">
        <v>890</v>
      </c>
      <c r="D219" s="319"/>
      <c r="E219" s="324" t="s">
        <v>574</v>
      </c>
      <c r="F219" s="325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7"/>
      <c r="T219" s="323" t="s">
        <v>286</v>
      </c>
      <c r="U219" s="319"/>
      <c r="V219" s="313">
        <f t="shared" si="3"/>
      </c>
      <c r="W219" s="314"/>
      <c r="X219" s="314"/>
      <c r="Y219" s="314"/>
      <c r="Z219" s="314"/>
      <c r="AA219" s="315"/>
      <c r="AB219" s="313">
        <f t="shared" si="4"/>
      </c>
      <c r="AC219" s="314"/>
      <c r="AD219" s="314"/>
      <c r="AE219" s="314"/>
      <c r="AF219" s="314"/>
      <c r="AG219" s="315"/>
      <c r="AI219" s="192">
        <f>IF(AI174+AI176-AI218&lt;=0,0,AI174+AI176-AI218)</f>
        <v>0</v>
      </c>
      <c r="AJ219" s="192">
        <f>IF(AJ174+AJ176-AJ218&lt;=0,0,AJ174+AJ176-AJ218)</f>
        <v>0</v>
      </c>
    </row>
    <row r="220" spans="2:36" s="42" customFormat="1" ht="25.5" customHeight="1">
      <c r="B220" s="88"/>
      <c r="C220" s="318"/>
      <c r="D220" s="319"/>
      <c r="E220" s="324" t="s">
        <v>575</v>
      </c>
      <c r="F220" s="325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7"/>
      <c r="T220" s="323" t="s">
        <v>576</v>
      </c>
      <c r="U220" s="319"/>
      <c r="V220" s="313">
        <f t="shared" si="3"/>
        <v>102515340</v>
      </c>
      <c r="W220" s="314"/>
      <c r="X220" s="314"/>
      <c r="Y220" s="314"/>
      <c r="Z220" s="314"/>
      <c r="AA220" s="315"/>
      <c r="AB220" s="313">
        <f t="shared" si="4"/>
        <v>73265612</v>
      </c>
      <c r="AC220" s="314"/>
      <c r="AD220" s="314"/>
      <c r="AE220" s="314"/>
      <c r="AF220" s="314"/>
      <c r="AG220" s="315"/>
      <c r="AI220" s="196">
        <f>SUM(AI218:AI219)</f>
        <v>102515340</v>
      </c>
      <c r="AJ220" s="196">
        <f>SUM(AJ218:AJ219)</f>
        <v>73265612</v>
      </c>
    </row>
    <row r="221" spans="2:36" s="1" customFormat="1" ht="51" customHeight="1">
      <c r="B221" s="88">
        <v>82</v>
      </c>
      <c r="C221" s="318"/>
      <c r="D221" s="319"/>
      <c r="E221" s="320" t="s">
        <v>577</v>
      </c>
      <c r="F221" s="321"/>
      <c r="G221" s="322"/>
      <c r="H221" s="322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19"/>
      <c r="T221" s="323" t="s">
        <v>578</v>
      </c>
      <c r="U221" s="319"/>
      <c r="V221" s="313">
        <f t="shared" si="3"/>
        <v>41</v>
      </c>
      <c r="W221" s="314"/>
      <c r="X221" s="314"/>
      <c r="Y221" s="314"/>
      <c r="Z221" s="314"/>
      <c r="AA221" s="315"/>
      <c r="AB221" s="313">
        <f t="shared" si="4"/>
        <v>44</v>
      </c>
      <c r="AC221" s="314"/>
      <c r="AD221" s="314"/>
      <c r="AE221" s="314"/>
      <c r="AF221" s="314"/>
      <c r="AG221" s="315"/>
      <c r="AI221" s="188">
        <v>41</v>
      </c>
      <c r="AJ221" s="189">
        <v>44</v>
      </c>
    </row>
    <row r="222" spans="2:21" s="1" customFormat="1" ht="12" customHeight="1">
      <c r="B222" s="2"/>
      <c r="C222" s="2"/>
      <c r="D222" s="2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5"/>
      <c r="U222" s="5"/>
    </row>
    <row r="223" spans="2:21" s="1" customFormat="1" ht="12.75"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5"/>
      <c r="U223" s="5"/>
    </row>
    <row r="224" spans="2:28" s="1" customFormat="1" ht="24.75" customHeight="1">
      <c r="B224" s="210" t="s">
        <v>240</v>
      </c>
      <c r="C224" s="7"/>
      <c r="D224" s="7"/>
      <c r="G224" s="3"/>
      <c r="H224" s="316" t="s">
        <v>379</v>
      </c>
      <c r="I224" s="316"/>
      <c r="J224" s="316"/>
      <c r="K224" s="316"/>
      <c r="L224" s="316"/>
      <c r="M224" s="316"/>
      <c r="N224" s="316"/>
      <c r="O224" s="316"/>
      <c r="P224" s="316"/>
      <c r="Q224" s="316"/>
      <c r="R224" s="316"/>
      <c r="S224" s="316"/>
      <c r="T224" s="3"/>
      <c r="U224" s="176"/>
      <c r="V224" s="2" t="s">
        <v>60</v>
      </c>
      <c r="W224" s="2"/>
      <c r="X224" s="2"/>
      <c r="Y224" s="2"/>
      <c r="Z224" s="2"/>
      <c r="AA224" s="2"/>
      <c r="AB224" s="1" t="s">
        <v>61</v>
      </c>
    </row>
    <row r="225" spans="2:19" s="1" customFormat="1" ht="12.75">
      <c r="B225" s="211" t="s">
        <v>797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5:28" s="32" customFormat="1" ht="8.25" customHeight="1">
      <c r="E226" s="33" t="s">
        <v>160</v>
      </c>
      <c r="F226" s="33"/>
      <c r="G226" s="33"/>
      <c r="H226" s="317" t="s">
        <v>380</v>
      </c>
      <c r="I226" s="317"/>
      <c r="J226" s="317"/>
      <c r="K226" s="317"/>
      <c r="L226" s="317"/>
      <c r="M226" s="317"/>
      <c r="N226" s="317"/>
      <c r="O226" s="317"/>
      <c r="P226" s="317"/>
      <c r="Q226" s="317"/>
      <c r="R226" s="317"/>
      <c r="S226" s="317"/>
      <c r="AB226" s="32" t="s">
        <v>62</v>
      </c>
    </row>
    <row r="227" spans="5:33" s="30" customFormat="1" ht="17.25" customHeight="1">
      <c r="E227" s="31" t="s">
        <v>234</v>
      </c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AB227" s="7" t="s">
        <v>234</v>
      </c>
      <c r="AC227" s="7"/>
      <c r="AD227" s="7"/>
      <c r="AE227" s="7"/>
      <c r="AF227" s="7"/>
      <c r="AG227" s="7"/>
    </row>
    <row r="228" spans="5:19" s="1" customFormat="1" ht="12.75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</sheetData>
  <sheetProtection/>
  <mergeCells count="547">
    <mergeCell ref="AB189:AG189"/>
    <mergeCell ref="AB196:AG196"/>
    <mergeCell ref="AB195:AG195"/>
    <mergeCell ref="AB197:AG197"/>
    <mergeCell ref="AB192:AG192"/>
    <mergeCell ref="AB191:AG191"/>
    <mergeCell ref="AB190:AG190"/>
    <mergeCell ref="AB188:AG188"/>
    <mergeCell ref="AB204:AG204"/>
    <mergeCell ref="AB203:AG203"/>
    <mergeCell ref="AB202:AG202"/>
    <mergeCell ref="AB201:AG201"/>
    <mergeCell ref="AB194:AG194"/>
    <mergeCell ref="AB193:AG193"/>
    <mergeCell ref="AB200:AG200"/>
    <mergeCell ref="AB199:AG199"/>
    <mergeCell ref="AB198:AG198"/>
    <mergeCell ref="AB185:AG185"/>
    <mergeCell ref="AB186:AG186"/>
    <mergeCell ref="AB187:AG187"/>
    <mergeCell ref="AB180:AG180"/>
    <mergeCell ref="AB181:AG181"/>
    <mergeCell ref="AB182:AG182"/>
    <mergeCell ref="AB183:AG183"/>
    <mergeCell ref="AB179:AG179"/>
    <mergeCell ref="AB172:AG172"/>
    <mergeCell ref="AB173:AG173"/>
    <mergeCell ref="AB174:AG174"/>
    <mergeCell ref="AB175:AG175"/>
    <mergeCell ref="AB184:AG184"/>
    <mergeCell ref="AB155:AG155"/>
    <mergeCell ref="AB176:AG176"/>
    <mergeCell ref="AB177:AG177"/>
    <mergeCell ref="AB178:AG178"/>
    <mergeCell ref="AB165:AG165"/>
    <mergeCell ref="AB166:AG166"/>
    <mergeCell ref="AB167:AG167"/>
    <mergeCell ref="AB156:AG156"/>
    <mergeCell ref="AB168:AG168"/>
    <mergeCell ref="AB169:AG169"/>
    <mergeCell ref="AB170:AG170"/>
    <mergeCell ref="AB171:AG171"/>
    <mergeCell ref="AB160:AG160"/>
    <mergeCell ref="AB159:AG159"/>
    <mergeCell ref="AB164:AG164"/>
    <mergeCell ref="AB163:AG163"/>
    <mergeCell ref="AB162:AG162"/>
    <mergeCell ref="AB161:AG161"/>
    <mergeCell ref="AB158:AG158"/>
    <mergeCell ref="AB157:AG157"/>
    <mergeCell ref="AB147:AG147"/>
    <mergeCell ref="AB146:AG146"/>
    <mergeCell ref="AB154:AG154"/>
    <mergeCell ref="AB153:AG153"/>
    <mergeCell ref="AB152:AG152"/>
    <mergeCell ref="AB151:AG151"/>
    <mergeCell ref="AB150:AG150"/>
    <mergeCell ref="AB149:AG149"/>
    <mergeCell ref="AB131:AG131"/>
    <mergeCell ref="AB145:AG145"/>
    <mergeCell ref="AB144:AG144"/>
    <mergeCell ref="AB142:AG142"/>
    <mergeCell ref="AB141:AG141"/>
    <mergeCell ref="AB134:AG134"/>
    <mergeCell ref="AB133:AG133"/>
    <mergeCell ref="AB138:AG138"/>
    <mergeCell ref="AB137:AG137"/>
    <mergeCell ref="AB136:AG136"/>
    <mergeCell ref="AB118:AG118"/>
    <mergeCell ref="AB117:AG117"/>
    <mergeCell ref="AB116:AG116"/>
    <mergeCell ref="AB115:AG115"/>
    <mergeCell ref="AB122:AG122"/>
    <mergeCell ref="AB121:AG121"/>
    <mergeCell ref="AB120:AG120"/>
    <mergeCell ref="AB119:AG119"/>
    <mergeCell ref="AB124:AG124"/>
    <mergeCell ref="AB123:AG123"/>
    <mergeCell ref="V198:AA198"/>
    <mergeCell ref="V204:AA204"/>
    <mergeCell ref="V203:AA203"/>
    <mergeCell ref="AB127:AG127"/>
    <mergeCell ref="AB140:AG140"/>
    <mergeCell ref="AB139:AG139"/>
    <mergeCell ref="AB130:AG130"/>
    <mergeCell ref="AB129:AG129"/>
    <mergeCell ref="V202:AA202"/>
    <mergeCell ref="V201:AA201"/>
    <mergeCell ref="V200:AA200"/>
    <mergeCell ref="V199:AA199"/>
    <mergeCell ref="AB126:AG126"/>
    <mergeCell ref="AB125:AG125"/>
    <mergeCell ref="AB128:AG128"/>
    <mergeCell ref="AB143:AG143"/>
    <mergeCell ref="AB148:AG148"/>
    <mergeCell ref="AB132:AG132"/>
    <mergeCell ref="AB135:AG135"/>
    <mergeCell ref="V196:AA196"/>
    <mergeCell ref="V189:AA189"/>
    <mergeCell ref="V178:AA178"/>
    <mergeCell ref="V177:AA177"/>
    <mergeCell ref="V176:AA176"/>
    <mergeCell ref="V179:AA179"/>
    <mergeCell ref="V174:AA174"/>
    <mergeCell ref="V187:AA187"/>
    <mergeCell ref="V188:AA188"/>
    <mergeCell ref="V197:AA197"/>
    <mergeCell ref="V190:AA190"/>
    <mergeCell ref="V191:AA191"/>
    <mergeCell ref="V192:AA192"/>
    <mergeCell ref="V193:AA193"/>
    <mergeCell ref="V194:AA194"/>
    <mergeCell ref="V195:AA195"/>
    <mergeCell ref="V175:AA175"/>
    <mergeCell ref="V165:AA165"/>
    <mergeCell ref="V168:AA168"/>
    <mergeCell ref="V167:AA167"/>
    <mergeCell ref="V166:AA166"/>
    <mergeCell ref="V173:AA173"/>
    <mergeCell ref="V172:AA172"/>
    <mergeCell ref="V171:AA171"/>
    <mergeCell ref="V170:AA170"/>
    <mergeCell ref="V164:AA164"/>
    <mergeCell ref="V163:AA163"/>
    <mergeCell ref="V186:AA186"/>
    <mergeCell ref="V185:AA185"/>
    <mergeCell ref="V184:AA184"/>
    <mergeCell ref="V183:AA183"/>
    <mergeCell ref="V182:AA182"/>
    <mergeCell ref="V181:AA181"/>
    <mergeCell ref="V180:AA180"/>
    <mergeCell ref="V169:AA169"/>
    <mergeCell ref="V162:AA162"/>
    <mergeCell ref="V161:AA161"/>
    <mergeCell ref="V160:AA160"/>
    <mergeCell ref="V159:AA159"/>
    <mergeCell ref="V158:AA158"/>
    <mergeCell ref="V149:AA149"/>
    <mergeCell ref="V153:AA153"/>
    <mergeCell ref="V152:AA152"/>
    <mergeCell ref="V157:AA157"/>
    <mergeCell ref="V156:AA156"/>
    <mergeCell ref="V136:AA136"/>
    <mergeCell ref="V135:AA135"/>
    <mergeCell ref="V134:AA134"/>
    <mergeCell ref="V133:AA133"/>
    <mergeCell ref="V141:AA141"/>
    <mergeCell ref="V148:AA148"/>
    <mergeCell ref="V155:AA155"/>
    <mergeCell ref="V154:AA154"/>
    <mergeCell ref="V151:AA151"/>
    <mergeCell ref="V150:AA150"/>
    <mergeCell ref="V142:AA142"/>
    <mergeCell ref="V145:AA145"/>
    <mergeCell ref="V146:AA146"/>
    <mergeCell ref="V147:AA147"/>
    <mergeCell ref="V126:AA126"/>
    <mergeCell ref="V125:AA125"/>
    <mergeCell ref="V124:AA124"/>
    <mergeCell ref="V140:AA140"/>
    <mergeCell ref="V139:AA139"/>
    <mergeCell ref="V138:AA138"/>
    <mergeCell ref="V137:AA137"/>
    <mergeCell ref="V129:AA129"/>
    <mergeCell ref="V128:AA128"/>
    <mergeCell ref="V132:AA132"/>
    <mergeCell ref="T198:U198"/>
    <mergeCell ref="V117:AA117"/>
    <mergeCell ref="V116:AA116"/>
    <mergeCell ref="V123:AA123"/>
    <mergeCell ref="V122:AA122"/>
    <mergeCell ref="V121:AA121"/>
    <mergeCell ref="V120:AA120"/>
    <mergeCell ref="V119:AA119"/>
    <mergeCell ref="V118:AA118"/>
    <mergeCell ref="V127:AA127"/>
    <mergeCell ref="T183:U183"/>
    <mergeCell ref="T182:U182"/>
    <mergeCell ref="T204:U204"/>
    <mergeCell ref="T203:U203"/>
    <mergeCell ref="T202:U202"/>
    <mergeCell ref="T201:U201"/>
    <mergeCell ref="T200:U200"/>
    <mergeCell ref="T186:U186"/>
    <mergeCell ref="T185:U185"/>
    <mergeCell ref="T199:U199"/>
    <mergeCell ref="T189:U189"/>
    <mergeCell ref="T197:U197"/>
    <mergeCell ref="T196:U196"/>
    <mergeCell ref="V131:AA131"/>
    <mergeCell ref="V130:AA130"/>
    <mergeCell ref="T188:U188"/>
    <mergeCell ref="T187:U187"/>
    <mergeCell ref="V144:AA144"/>
    <mergeCell ref="V143:AA143"/>
    <mergeCell ref="T184:U184"/>
    <mergeCell ref="T195:U195"/>
    <mergeCell ref="T194:U194"/>
    <mergeCell ref="T193:U193"/>
    <mergeCell ref="T192:U192"/>
    <mergeCell ref="T191:U191"/>
    <mergeCell ref="T190:U190"/>
    <mergeCell ref="T160:U160"/>
    <mergeCell ref="T181:U181"/>
    <mergeCell ref="T180:U180"/>
    <mergeCell ref="T179:U179"/>
    <mergeCell ref="T178:U178"/>
    <mergeCell ref="T177:U177"/>
    <mergeCell ref="T176:U176"/>
    <mergeCell ref="T173:U173"/>
    <mergeCell ref="T172:U172"/>
    <mergeCell ref="T169:U169"/>
    <mergeCell ref="T156:U156"/>
    <mergeCell ref="T151:U151"/>
    <mergeCell ref="T150:U150"/>
    <mergeCell ref="T149:U149"/>
    <mergeCell ref="T168:U168"/>
    <mergeCell ref="T167:U167"/>
    <mergeCell ref="T166:U166"/>
    <mergeCell ref="T165:U165"/>
    <mergeCell ref="T164:U164"/>
    <mergeCell ref="T161:U161"/>
    <mergeCell ref="T128:U128"/>
    <mergeCell ref="T153:U153"/>
    <mergeCell ref="T152:U152"/>
    <mergeCell ref="T175:U175"/>
    <mergeCell ref="T174:U174"/>
    <mergeCell ref="T171:U171"/>
    <mergeCell ref="T170:U170"/>
    <mergeCell ref="T163:U163"/>
    <mergeCell ref="T162:U162"/>
    <mergeCell ref="T158:U158"/>
    <mergeCell ref="T129:U129"/>
    <mergeCell ref="T155:U155"/>
    <mergeCell ref="T121:U121"/>
    <mergeCell ref="T144:U144"/>
    <mergeCell ref="T143:U143"/>
    <mergeCell ref="T140:U140"/>
    <mergeCell ref="T139:U139"/>
    <mergeCell ref="T148:U148"/>
    <mergeCell ref="T147:U147"/>
    <mergeCell ref="T154:U154"/>
    <mergeCell ref="T138:U138"/>
    <mergeCell ref="T137:U137"/>
    <mergeCell ref="T136:U136"/>
    <mergeCell ref="T135:U135"/>
    <mergeCell ref="T134:U134"/>
    <mergeCell ref="T120:U120"/>
    <mergeCell ref="T133:U133"/>
    <mergeCell ref="T132:U132"/>
    <mergeCell ref="T131:U131"/>
    <mergeCell ref="T130:U130"/>
    <mergeCell ref="V115:AA115"/>
    <mergeCell ref="V112:AG112"/>
    <mergeCell ref="V113:AA114"/>
    <mergeCell ref="E117:S117"/>
    <mergeCell ref="T127:U127"/>
    <mergeCell ref="T126:U126"/>
    <mergeCell ref="T125:U125"/>
    <mergeCell ref="T124:U124"/>
    <mergeCell ref="T123:U123"/>
    <mergeCell ref="T122:U122"/>
    <mergeCell ref="E199:S199"/>
    <mergeCell ref="E198:S198"/>
    <mergeCell ref="E197:S197"/>
    <mergeCell ref="E196:S196"/>
    <mergeCell ref="J102:Z102"/>
    <mergeCell ref="T119:U119"/>
    <mergeCell ref="T118:U118"/>
    <mergeCell ref="T117:U117"/>
    <mergeCell ref="T116:U116"/>
    <mergeCell ref="T115:U115"/>
    <mergeCell ref="E204:S204"/>
    <mergeCell ref="E203:S203"/>
    <mergeCell ref="E202:S202"/>
    <mergeCell ref="E201:S201"/>
    <mergeCell ref="E191:S191"/>
    <mergeCell ref="E192:S192"/>
    <mergeCell ref="E200:S200"/>
    <mergeCell ref="E195:S195"/>
    <mergeCell ref="E194:S194"/>
    <mergeCell ref="E193:S193"/>
    <mergeCell ref="E178:S178"/>
    <mergeCell ref="E186:S186"/>
    <mergeCell ref="E187:S187"/>
    <mergeCell ref="E181:S181"/>
    <mergeCell ref="E180:S180"/>
    <mergeCell ref="E184:S184"/>
    <mergeCell ref="E183:S183"/>
    <mergeCell ref="E190:S190"/>
    <mergeCell ref="E189:S189"/>
    <mergeCell ref="E188:S188"/>
    <mergeCell ref="E179:S179"/>
    <mergeCell ref="E185:S185"/>
    <mergeCell ref="E182:S182"/>
    <mergeCell ref="E174:S174"/>
    <mergeCell ref="E177:S177"/>
    <mergeCell ref="E176:S176"/>
    <mergeCell ref="E175:S175"/>
    <mergeCell ref="E170:S170"/>
    <mergeCell ref="E173:S173"/>
    <mergeCell ref="E172:S172"/>
    <mergeCell ref="E171:S171"/>
    <mergeCell ref="E161:S161"/>
    <mergeCell ref="E169:S169"/>
    <mergeCell ref="E168:S168"/>
    <mergeCell ref="E167:S167"/>
    <mergeCell ref="E166:S166"/>
    <mergeCell ref="E165:S165"/>
    <mergeCell ref="E164:S164"/>
    <mergeCell ref="E163:S163"/>
    <mergeCell ref="E160:S160"/>
    <mergeCell ref="E159:S159"/>
    <mergeCell ref="E158:S158"/>
    <mergeCell ref="E123:S123"/>
    <mergeCell ref="E128:S128"/>
    <mergeCell ref="E127:S127"/>
    <mergeCell ref="E126:S126"/>
    <mergeCell ref="E125:S125"/>
    <mergeCell ref="E138:S138"/>
    <mergeCell ref="E135:S135"/>
    <mergeCell ref="E118:S118"/>
    <mergeCell ref="C193:D193"/>
    <mergeCell ref="C192:D192"/>
    <mergeCell ref="C181:D181"/>
    <mergeCell ref="C180:D180"/>
    <mergeCell ref="C170:D170"/>
    <mergeCell ref="C169:D169"/>
    <mergeCell ref="E124:S124"/>
    <mergeCell ref="E146:S146"/>
    <mergeCell ref="E162:S162"/>
    <mergeCell ref="E122:S122"/>
    <mergeCell ref="E120:S120"/>
    <mergeCell ref="E157:S157"/>
    <mergeCell ref="E156:S156"/>
    <mergeCell ref="E155:S155"/>
    <mergeCell ref="E147:S147"/>
    <mergeCell ref="E131:S131"/>
    <mergeCell ref="E145:S145"/>
    <mergeCell ref="E121:S121"/>
    <mergeCell ref="E137:S137"/>
    <mergeCell ref="C174:D174"/>
    <mergeCell ref="C173:D173"/>
    <mergeCell ref="C183:D183"/>
    <mergeCell ref="C182:D182"/>
    <mergeCell ref="C204:D204"/>
    <mergeCell ref="C203:D203"/>
    <mergeCell ref="C202:D202"/>
    <mergeCell ref="C201:D201"/>
    <mergeCell ref="C200:D200"/>
    <mergeCell ref="C199:D199"/>
    <mergeCell ref="C187:D187"/>
    <mergeCell ref="C186:D186"/>
    <mergeCell ref="C198:D198"/>
    <mergeCell ref="C197:D197"/>
    <mergeCell ref="C196:D196"/>
    <mergeCell ref="C195:D195"/>
    <mergeCell ref="C194:D194"/>
    <mergeCell ref="C191:D191"/>
    <mergeCell ref="C190:D190"/>
    <mergeCell ref="C189:D189"/>
    <mergeCell ref="C188:D188"/>
    <mergeCell ref="C160:D160"/>
    <mergeCell ref="C185:D185"/>
    <mergeCell ref="C175:D175"/>
    <mergeCell ref="C184:D184"/>
    <mergeCell ref="C172:D172"/>
    <mergeCell ref="C179:D179"/>
    <mergeCell ref="C178:D178"/>
    <mergeCell ref="C177:D177"/>
    <mergeCell ref="C176:D176"/>
    <mergeCell ref="C171:D171"/>
    <mergeCell ref="C161:D161"/>
    <mergeCell ref="C168:D168"/>
    <mergeCell ref="C167:D167"/>
    <mergeCell ref="C166:D166"/>
    <mergeCell ref="C165:D165"/>
    <mergeCell ref="C164:D164"/>
    <mergeCell ref="C163:D163"/>
    <mergeCell ref="C162:D162"/>
    <mergeCell ref="C115:D115"/>
    <mergeCell ref="C141:D141"/>
    <mergeCell ref="C145:D145"/>
    <mergeCell ref="C144:D144"/>
    <mergeCell ref="C143:D143"/>
    <mergeCell ref="C142:D142"/>
    <mergeCell ref="C119:D119"/>
    <mergeCell ref="C120:D120"/>
    <mergeCell ref="C137:D137"/>
    <mergeCell ref="C138:D138"/>
    <mergeCell ref="C159:D159"/>
    <mergeCell ref="C158:D158"/>
    <mergeCell ref="C157:D157"/>
    <mergeCell ref="C156:D156"/>
    <mergeCell ref="C135:D135"/>
    <mergeCell ref="C136:D136"/>
    <mergeCell ref="C139:D139"/>
    <mergeCell ref="C140:D140"/>
    <mergeCell ref="C134:D134"/>
    <mergeCell ref="C133:D133"/>
    <mergeCell ref="C131:D131"/>
    <mergeCell ref="C132:D132"/>
    <mergeCell ref="E136:S136"/>
    <mergeCell ref="E134:S134"/>
    <mergeCell ref="C125:D125"/>
    <mergeCell ref="C124:D124"/>
    <mergeCell ref="E116:S116"/>
    <mergeCell ref="C123:D123"/>
    <mergeCell ref="C118:D118"/>
    <mergeCell ref="C117:D117"/>
    <mergeCell ref="C116:D116"/>
    <mergeCell ref="C122:D122"/>
    <mergeCell ref="C121:D121"/>
    <mergeCell ref="E119:S119"/>
    <mergeCell ref="E115:S115"/>
    <mergeCell ref="E130:S130"/>
    <mergeCell ref="M97:O97"/>
    <mergeCell ref="Q97:T97"/>
    <mergeCell ref="C100:E100"/>
    <mergeCell ref="H100:O100"/>
    <mergeCell ref="R100:AF100"/>
    <mergeCell ref="K103:Y103"/>
    <mergeCell ref="B109:AG109"/>
    <mergeCell ref="B110:AG110"/>
    <mergeCell ref="K104:Y104"/>
    <mergeCell ref="B105:AG105"/>
    <mergeCell ref="B108:AG108"/>
    <mergeCell ref="T112:U114"/>
    <mergeCell ref="AC111:AG111"/>
    <mergeCell ref="B112:B114"/>
    <mergeCell ref="C112:D114"/>
    <mergeCell ref="E112:S114"/>
    <mergeCell ref="AB113:AG114"/>
    <mergeCell ref="E129:S129"/>
    <mergeCell ref="C126:D126"/>
    <mergeCell ref="C129:D129"/>
    <mergeCell ref="C128:D128"/>
    <mergeCell ref="C127:D127"/>
    <mergeCell ref="E133:S133"/>
    <mergeCell ref="E132:S132"/>
    <mergeCell ref="C130:D130"/>
    <mergeCell ref="E139:S139"/>
    <mergeCell ref="T159:U159"/>
    <mergeCell ref="E152:S152"/>
    <mergeCell ref="E151:S151"/>
    <mergeCell ref="E150:S150"/>
    <mergeCell ref="T146:U146"/>
    <mergeCell ref="T145:U145"/>
    <mergeCell ref="T142:U142"/>
    <mergeCell ref="T141:U141"/>
    <mergeCell ref="T157:U157"/>
    <mergeCell ref="E149:S149"/>
    <mergeCell ref="E148:S148"/>
    <mergeCell ref="E154:S154"/>
    <mergeCell ref="E140:S140"/>
    <mergeCell ref="E144:S144"/>
    <mergeCell ref="E153:S153"/>
    <mergeCell ref="E143:S143"/>
    <mergeCell ref="E142:S142"/>
    <mergeCell ref="E141:S141"/>
    <mergeCell ref="AB206:AG206"/>
    <mergeCell ref="C205:D205"/>
    <mergeCell ref="E205:S205"/>
    <mergeCell ref="T205:U205"/>
    <mergeCell ref="V205:AA205"/>
    <mergeCell ref="AB205:AG205"/>
    <mergeCell ref="C206:D206"/>
    <mergeCell ref="E206:S206"/>
    <mergeCell ref="T206:U206"/>
    <mergeCell ref="V206:AA206"/>
    <mergeCell ref="AB207:AG207"/>
    <mergeCell ref="C208:D208"/>
    <mergeCell ref="E208:S208"/>
    <mergeCell ref="T208:U208"/>
    <mergeCell ref="V208:AA208"/>
    <mergeCell ref="AB208:AG208"/>
    <mergeCell ref="C207:D207"/>
    <mergeCell ref="E207:S207"/>
    <mergeCell ref="T207:U207"/>
    <mergeCell ref="V207:AA207"/>
    <mergeCell ref="AB209:AG209"/>
    <mergeCell ref="C210:D210"/>
    <mergeCell ref="E210:S210"/>
    <mergeCell ref="T210:U210"/>
    <mergeCell ref="V210:AA210"/>
    <mergeCell ref="AB210:AG210"/>
    <mergeCell ref="C209:D209"/>
    <mergeCell ref="E209:S209"/>
    <mergeCell ref="T209:U209"/>
    <mergeCell ref="V209:AA209"/>
    <mergeCell ref="AB211:AG211"/>
    <mergeCell ref="C212:D212"/>
    <mergeCell ref="E212:S212"/>
    <mergeCell ref="T212:U212"/>
    <mergeCell ref="V212:AA212"/>
    <mergeCell ref="AB212:AG212"/>
    <mergeCell ref="C211:D211"/>
    <mergeCell ref="E211:S211"/>
    <mergeCell ref="T211:U211"/>
    <mergeCell ref="V211:AA211"/>
    <mergeCell ref="AB213:AG213"/>
    <mergeCell ref="C214:D214"/>
    <mergeCell ref="E214:S214"/>
    <mergeCell ref="T214:U214"/>
    <mergeCell ref="V214:AA214"/>
    <mergeCell ref="AB214:AG214"/>
    <mergeCell ref="C213:D213"/>
    <mergeCell ref="E213:S213"/>
    <mergeCell ref="T213:U213"/>
    <mergeCell ref="V213:AA213"/>
    <mergeCell ref="AB215:AG215"/>
    <mergeCell ref="C216:D216"/>
    <mergeCell ref="E216:S216"/>
    <mergeCell ref="T216:U216"/>
    <mergeCell ref="V216:AA216"/>
    <mergeCell ref="AB216:AG216"/>
    <mergeCell ref="C215:D215"/>
    <mergeCell ref="E215:S215"/>
    <mergeCell ref="T215:U215"/>
    <mergeCell ref="V215:AA215"/>
    <mergeCell ref="AB217:AG217"/>
    <mergeCell ref="C218:D218"/>
    <mergeCell ref="E218:S218"/>
    <mergeCell ref="T218:U218"/>
    <mergeCell ref="V218:AA218"/>
    <mergeCell ref="AB218:AG218"/>
    <mergeCell ref="C217:D217"/>
    <mergeCell ref="E217:S217"/>
    <mergeCell ref="T217:U217"/>
    <mergeCell ref="V217:AA217"/>
    <mergeCell ref="AB219:AG219"/>
    <mergeCell ref="C220:D220"/>
    <mergeCell ref="E220:S220"/>
    <mergeCell ref="T220:U220"/>
    <mergeCell ref="V220:AA220"/>
    <mergeCell ref="AB220:AG220"/>
    <mergeCell ref="C219:D219"/>
    <mergeCell ref="E219:S219"/>
    <mergeCell ref="T219:U219"/>
    <mergeCell ref="V219:AA219"/>
    <mergeCell ref="AB221:AG221"/>
    <mergeCell ref="H224:S224"/>
    <mergeCell ref="H226:S226"/>
    <mergeCell ref="C221:D221"/>
    <mergeCell ref="E221:S221"/>
    <mergeCell ref="T221:U221"/>
    <mergeCell ref="V221:AA221"/>
  </mergeCells>
  <printOptions/>
  <pageMargins left="0.5511811023622047" right="0.31496062992125984" top="0.81" bottom="0.47" header="0.31496062992125984" footer="0.45"/>
  <pageSetup horizontalDpi="180" verticalDpi="180" orientation="portrait" paperSize="9" r:id="rId1"/>
  <headerFooter alignWithMargins="0">
    <oddHeader>&amp;R&amp;"Macedonian Tms,Regular"Strana&amp;"Arial,Regular"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90:AQ231"/>
  <sheetViews>
    <sheetView view="pageBreakPreview" zoomScaleNormal="80" zoomScaleSheetLayoutView="100" zoomScalePageLayoutView="0" workbookViewId="0" topLeftCell="A209">
      <selection activeCell="AN217" sqref="AN217"/>
    </sheetView>
  </sheetViews>
  <sheetFormatPr defaultColWidth="8.8515625" defaultRowHeight="16.5" customHeight="1"/>
  <cols>
    <col min="1" max="1" width="2.28125" style="52" customWidth="1"/>
    <col min="2" max="2" width="5.7109375" style="55" customWidth="1"/>
    <col min="3" max="23" width="3.00390625" style="52" customWidth="1"/>
    <col min="24" max="24" width="3.421875" style="52" bestFit="1" customWidth="1"/>
    <col min="25" max="34" width="3.00390625" style="52" customWidth="1"/>
    <col min="35" max="35" width="3.57421875" style="52" customWidth="1"/>
    <col min="36" max="36" width="11.421875" style="52" customWidth="1"/>
    <col min="37" max="37" width="12.57421875" style="52" customWidth="1"/>
    <col min="38" max="38" width="8.8515625" style="52" customWidth="1"/>
    <col min="39" max="39" width="12.7109375" style="52" bestFit="1" customWidth="1"/>
    <col min="40" max="40" width="13.8515625" style="52" bestFit="1" customWidth="1"/>
    <col min="41" max="42" width="12.140625" style="52" customWidth="1"/>
    <col min="43" max="43" width="8.8515625" style="52" customWidth="1"/>
    <col min="44" max="44" width="11.28125" style="52" customWidth="1"/>
    <col min="45" max="16384" width="8.8515625" style="52" customWidth="1"/>
  </cols>
  <sheetData>
    <row r="1" ht="16.5" customHeight="1" hidden="1"/>
    <row r="2" ht="16.5" customHeight="1" hidden="1"/>
    <row r="3" ht="16.5" customHeight="1" hidden="1"/>
    <row r="4" ht="16.5" customHeight="1" hidden="1"/>
    <row r="5" ht="16.5" customHeight="1" hidden="1"/>
    <row r="6" ht="16.5" customHeight="1" hidden="1"/>
    <row r="7" ht="16.5" customHeight="1" hidden="1"/>
    <row r="8" ht="16.5" customHeight="1" hidden="1"/>
    <row r="9" ht="16.5" customHeight="1" hidden="1"/>
    <row r="10" ht="16.5" customHeight="1" hidden="1"/>
    <row r="11" ht="16.5" customHeight="1" hidden="1"/>
    <row r="12" ht="16.5" customHeight="1" hidden="1"/>
    <row r="13" ht="16.5" customHeight="1" hidden="1"/>
    <row r="14" ht="16.5" customHeight="1" hidden="1"/>
    <row r="15" ht="16.5" customHeight="1" hidden="1"/>
    <row r="16" ht="16.5" customHeight="1" hidden="1"/>
    <row r="17" ht="16.5" customHeight="1" hidden="1"/>
    <row r="18" ht="16.5" customHeight="1" hidden="1"/>
    <row r="19" ht="16.5" customHeight="1" hidden="1"/>
    <row r="20" ht="16.5" customHeight="1" hidden="1"/>
    <row r="21" ht="16.5" customHeight="1" hidden="1"/>
    <row r="22" ht="16.5" customHeight="1" hidden="1"/>
    <row r="23" ht="16.5" customHeight="1" hidden="1"/>
    <row r="24" ht="16.5" customHeight="1" hidden="1"/>
    <row r="25" ht="16.5" customHeight="1" hidden="1"/>
    <row r="26" ht="16.5" customHeight="1" hidden="1"/>
    <row r="27" ht="16.5" customHeight="1" hidden="1"/>
    <row r="28" ht="16.5" customHeight="1" hidden="1"/>
    <row r="29" ht="16.5" customHeight="1" hidden="1"/>
    <row r="30" ht="16.5" customHeight="1" hidden="1"/>
    <row r="31" ht="16.5" customHeight="1" hidden="1"/>
    <row r="32" ht="16.5" customHeight="1" hidden="1"/>
    <row r="33" ht="16.5" customHeight="1" hidden="1"/>
    <row r="34" ht="16.5" customHeight="1" hidden="1"/>
    <row r="35" ht="16.5" customHeight="1" hidden="1"/>
    <row r="36" ht="16.5" customHeight="1" hidden="1"/>
    <row r="37" ht="16.5" customHeight="1" hidden="1"/>
    <row r="38" ht="16.5" customHeight="1" hidden="1"/>
    <row r="39" ht="16.5" customHeight="1" hidden="1"/>
    <row r="40" ht="16.5" customHeight="1" hidden="1"/>
    <row r="41" ht="16.5" customHeight="1" hidden="1"/>
    <row r="42" ht="16.5" customHeight="1" hidden="1"/>
    <row r="43" ht="16.5" customHeight="1" hidden="1"/>
    <row r="44" ht="16.5" customHeight="1" hidden="1"/>
    <row r="45" ht="16.5" customHeight="1" hidden="1"/>
    <row r="46" ht="16.5" customHeight="1" hidden="1"/>
    <row r="47" ht="16.5" customHeight="1" hidden="1"/>
    <row r="48" ht="16.5" customHeight="1" hidden="1"/>
    <row r="49" ht="16.5" customHeight="1" hidden="1"/>
    <row r="50" ht="16.5" customHeight="1" hidden="1"/>
    <row r="51" ht="16.5" customHeight="1" hidden="1"/>
    <row r="52" ht="16.5" customHeight="1" hidden="1"/>
    <row r="53" ht="16.5" customHeight="1" hidden="1"/>
    <row r="54" ht="16.5" customHeight="1" hidden="1"/>
    <row r="55" ht="16.5" customHeight="1" hidden="1"/>
    <row r="56" ht="16.5" customHeight="1" hidden="1"/>
    <row r="57" ht="16.5" customHeight="1" hidden="1"/>
    <row r="58" ht="16.5" customHeight="1" hidden="1"/>
    <row r="59" ht="16.5" customHeight="1" hidden="1"/>
    <row r="60" ht="16.5" customHeight="1" hidden="1"/>
    <row r="61" ht="16.5" customHeight="1" hidden="1"/>
    <row r="62" ht="16.5" customHeight="1" hidden="1"/>
    <row r="63" ht="16.5" customHeight="1" hidden="1"/>
    <row r="64" ht="16.5" customHeight="1" hidden="1"/>
    <row r="65" ht="16.5" customHeight="1" hidden="1"/>
    <row r="66" ht="16.5" customHeight="1" hidden="1"/>
    <row r="67" ht="16.5" customHeight="1" hidden="1"/>
    <row r="68" ht="16.5" customHeight="1" hidden="1"/>
    <row r="69" ht="16.5" customHeight="1" hidden="1"/>
    <row r="70" ht="16.5" customHeight="1" hidden="1"/>
    <row r="71" ht="16.5" customHeight="1" hidden="1"/>
    <row r="72" ht="16.5" customHeight="1" hidden="1"/>
    <row r="73" ht="16.5" customHeight="1" hidden="1"/>
    <row r="74" ht="16.5" customHeight="1" hidden="1"/>
    <row r="75" ht="16.5" customHeight="1" hidden="1"/>
    <row r="76" ht="16.5" customHeight="1" hidden="1"/>
    <row r="77" ht="16.5" customHeight="1" hidden="1"/>
    <row r="78" ht="16.5" customHeight="1" hidden="1"/>
    <row r="79" ht="16.5" customHeight="1" hidden="1"/>
    <row r="80" ht="16.5" customHeight="1" hidden="1"/>
    <row r="81" ht="16.5" customHeight="1" hidden="1"/>
    <row r="82" ht="16.5" customHeight="1" hidden="1"/>
    <row r="83" ht="16.5" customHeight="1" hidden="1"/>
    <row r="84" ht="16.5" customHeight="1" hidden="1"/>
    <row r="85" ht="16.5" customHeight="1" hidden="1"/>
    <row r="86" ht="16.5" customHeight="1" hidden="1"/>
    <row r="87" ht="16.5" customHeight="1" hidden="1"/>
    <row r="88" ht="16.5" customHeight="1" hidden="1"/>
    <row r="89" ht="15" customHeight="1"/>
    <row r="90" spans="3:36" ht="16.5" customHeight="1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2:36" ht="6.75" customHeight="1">
      <c r="B91" s="57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62"/>
      <c r="AI91" s="18"/>
      <c r="AJ91" s="18"/>
    </row>
    <row r="92" spans="2:36" ht="13.5" customHeight="1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15"/>
      <c r="N92" s="116"/>
      <c r="O92" s="65"/>
      <c r="P92" s="18"/>
      <c r="Q92" s="18"/>
      <c r="R92" s="116"/>
      <c r="S92" s="65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63"/>
      <c r="AI92" s="18"/>
      <c r="AJ92" s="18"/>
    </row>
    <row r="93" spans="2:36" s="119" customFormat="1" ht="13.5" customHeight="1">
      <c r="B93" s="1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492" t="s">
        <v>370</v>
      </c>
      <c r="N93" s="492"/>
      <c r="O93" s="492"/>
      <c r="P93" s="21"/>
      <c r="Q93" s="496" t="s">
        <v>371</v>
      </c>
      <c r="R93" s="496"/>
      <c r="S93" s="496"/>
      <c r="T93" s="496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121"/>
      <c r="AI93" s="21"/>
      <c r="AJ93" s="21"/>
    </row>
    <row r="94" spans="2:36" s="123" customFormat="1" ht="16.5" customHeight="1">
      <c r="B94" s="124"/>
      <c r="C94" s="125">
        <v>5</v>
      </c>
      <c r="D94" s="125">
        <v>1</v>
      </c>
      <c r="E94" s="125">
        <v>0</v>
      </c>
      <c r="F94" s="126"/>
      <c r="G94" s="127"/>
      <c r="H94" s="96">
        <f>+PrihTros_Org!H98</f>
        <v>0</v>
      </c>
      <c r="I94" s="96">
        <f>+PrihTros_Org!I98</f>
        <v>6</v>
      </c>
      <c r="J94" s="96">
        <f>+PrihTros_Org!J98</f>
        <v>0</v>
      </c>
      <c r="K94" s="96">
        <f>+PrihTros_Org!K98</f>
        <v>0</v>
      </c>
      <c r="L94" s="96">
        <f>+PrihTros_Org!L98</f>
        <v>1</v>
      </c>
      <c r="M94" s="96">
        <f>+PrihTros_Org!M98</f>
        <v>4</v>
      </c>
      <c r="N94" s="96">
        <f>+PrihTros_Org!N98</f>
        <v>6</v>
      </c>
      <c r="O94" s="96">
        <f>+PrihTros_Org!O98</f>
        <v>7</v>
      </c>
      <c r="P94" s="126"/>
      <c r="Q94" s="126"/>
      <c r="R94" s="97">
        <f>+PrihTros_Org!R98</f>
        <v>7</v>
      </c>
      <c r="S94" s="96">
        <f>+PrihTros_Org!S98</f>
        <v>2</v>
      </c>
      <c r="T94" s="96">
        <f>+PrihTros_Org!T98</f>
        <v>6</v>
      </c>
      <c r="U94" s="96">
        <f>+PrihTros_Org!U98</f>
        <v>0</v>
      </c>
      <c r="V94" s="96">
        <f>+PrihTros_Org!V98</f>
        <v>1</v>
      </c>
      <c r="W94" s="96">
        <f>+PrihTros_Org!W98</f>
        <v>4</v>
      </c>
      <c r="X94" s="96">
        <f>+PrihTros_Org!X98</f>
        <v>0</v>
      </c>
      <c r="Y94" s="96">
        <f>+PrihTros_Org!Y98</f>
        <v>9</v>
      </c>
      <c r="Z94" s="96">
        <f>+PrihTros_Org!Z98</f>
        <v>7</v>
      </c>
      <c r="AA94" s="96">
        <f>+PrihTros_Org!AA98</f>
        <v>5</v>
      </c>
      <c r="AB94" s="96">
        <f>+PrihTros_Org!AB98</f>
        <v>6</v>
      </c>
      <c r="AC94" s="96">
        <f>+PrihTros_Org!AC98</f>
        <v>3</v>
      </c>
      <c r="AD94" s="96">
        <f>+PrihTros_Org!AD98</f>
        <v>7</v>
      </c>
      <c r="AE94" s="96">
        <f>+PrihTros_Org!AE98</f>
        <v>1</v>
      </c>
      <c r="AF94" s="96">
        <f>+PrihTros_Org!AF98</f>
        <v>7</v>
      </c>
      <c r="AG94" s="179"/>
      <c r="AH94" s="127"/>
      <c r="AI94" s="126"/>
      <c r="AJ94" s="126"/>
    </row>
    <row r="95" spans="2:36" s="111" customFormat="1" ht="16.5" customHeight="1">
      <c r="B95" s="108"/>
      <c r="C95" s="109">
        <v>1</v>
      </c>
      <c r="D95" s="109">
        <v>2</v>
      </c>
      <c r="E95" s="109">
        <v>3</v>
      </c>
      <c r="F95" s="109"/>
      <c r="G95" s="109"/>
      <c r="H95" s="109">
        <v>4</v>
      </c>
      <c r="I95" s="109">
        <v>5</v>
      </c>
      <c r="J95" s="109">
        <v>6</v>
      </c>
      <c r="K95" s="109">
        <v>7</v>
      </c>
      <c r="L95" s="109">
        <v>8</v>
      </c>
      <c r="M95" s="109">
        <v>9</v>
      </c>
      <c r="N95" s="109">
        <v>10</v>
      </c>
      <c r="O95" s="109">
        <v>11</v>
      </c>
      <c r="P95" s="109"/>
      <c r="Q95" s="109"/>
      <c r="R95" s="109">
        <v>12</v>
      </c>
      <c r="S95" s="109">
        <v>13</v>
      </c>
      <c r="T95" s="109">
        <v>14</v>
      </c>
      <c r="U95" s="109">
        <v>15</v>
      </c>
      <c r="V95" s="109">
        <v>16</v>
      </c>
      <c r="W95" s="109">
        <v>17</v>
      </c>
      <c r="X95" s="109">
        <v>18</v>
      </c>
      <c r="Y95" s="109">
        <v>19</v>
      </c>
      <c r="Z95" s="109">
        <v>20</v>
      </c>
      <c r="AA95" s="109">
        <v>21</v>
      </c>
      <c r="AB95" s="109">
        <v>22</v>
      </c>
      <c r="AC95" s="109">
        <v>23</v>
      </c>
      <c r="AD95" s="109">
        <v>24</v>
      </c>
      <c r="AE95" s="109">
        <v>25</v>
      </c>
      <c r="AF95" s="109">
        <v>26</v>
      </c>
      <c r="AG95" s="109"/>
      <c r="AH95" s="110"/>
      <c r="AI95" s="109"/>
      <c r="AJ95" s="109"/>
    </row>
    <row r="96" spans="2:36" s="117" customFormat="1" ht="16.5" customHeight="1">
      <c r="B96" s="118"/>
      <c r="C96" s="399" t="s">
        <v>372</v>
      </c>
      <c r="D96" s="399"/>
      <c r="E96" s="399"/>
      <c r="F96" s="114"/>
      <c r="G96" s="114"/>
      <c r="H96" s="399" t="s">
        <v>373</v>
      </c>
      <c r="I96" s="399"/>
      <c r="J96" s="399"/>
      <c r="K96" s="399"/>
      <c r="L96" s="399"/>
      <c r="M96" s="399"/>
      <c r="N96" s="399"/>
      <c r="O96" s="399"/>
      <c r="P96" s="114"/>
      <c r="Q96" s="114"/>
      <c r="R96" s="399" t="s">
        <v>374</v>
      </c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400"/>
      <c r="AI96" s="114"/>
      <c r="AJ96" s="114"/>
    </row>
    <row r="97" spans="2:36" ht="16.5" customHeight="1">
      <c r="B97" s="59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5"/>
      <c r="AI97" s="18"/>
      <c r="AJ97" s="18"/>
    </row>
    <row r="98" spans="2:36" s="10" customFormat="1" ht="9" customHeight="1">
      <c r="B98" s="9"/>
      <c r="AI98" s="12"/>
      <c r="AJ98" s="12"/>
    </row>
    <row r="99" spans="2:30" s="10" customFormat="1" ht="15" customHeight="1">
      <c r="B99" s="130" t="s">
        <v>375</v>
      </c>
      <c r="C99" s="130"/>
      <c r="D99" s="130"/>
      <c r="E99" s="130"/>
      <c r="F99" s="130"/>
      <c r="G99" s="138"/>
      <c r="H99" s="138"/>
      <c r="I99" s="404" t="str">
        <f>+PrihTros_Org!J102</f>
        <v>  @elino - Organ na Op{tina</v>
      </c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129"/>
      <c r="AD99" s="10" t="s">
        <v>234</v>
      </c>
    </row>
    <row r="100" spans="2:37" s="10" customFormat="1" ht="15" customHeight="1">
      <c r="B100" s="402" t="s">
        <v>376</v>
      </c>
      <c r="C100" s="402"/>
      <c r="D100" s="402"/>
      <c r="E100" s="402"/>
      <c r="F100" s="402"/>
      <c r="G100" s="402"/>
      <c r="H100" s="402"/>
      <c r="I100" s="405" t="str">
        <f>+PrihTros_Org!K103</f>
        <v>s.  @ELINO-@elino,  tel: 044/378-030</v>
      </c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178"/>
      <c r="AB100" s="178"/>
      <c r="AC100" s="130"/>
      <c r="AE100" s="122"/>
      <c r="AF100" s="122"/>
      <c r="AG100" s="122"/>
      <c r="AH100" s="122"/>
      <c r="AI100" s="122"/>
      <c r="AJ100" s="122"/>
      <c r="AK100" s="122"/>
    </row>
    <row r="101" spans="2:29" s="10" customFormat="1" ht="15" customHeight="1">
      <c r="B101" s="130" t="s">
        <v>377</v>
      </c>
      <c r="C101" s="130"/>
      <c r="D101" s="130"/>
      <c r="E101" s="130"/>
      <c r="F101" s="130"/>
      <c r="G101" s="130"/>
      <c r="H101" s="138"/>
      <c r="I101" s="405" t="str">
        <f>+PrihTros_Org!K104</f>
        <v>4028004143767</v>
      </c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178"/>
      <c r="AB101" s="178"/>
      <c r="AC101" s="130"/>
    </row>
    <row r="102" spans="2:37" s="10" customFormat="1" ht="26.25" customHeight="1">
      <c r="B102" s="139" t="s">
        <v>378</v>
      </c>
      <c r="C102" s="130"/>
      <c r="D102" s="130"/>
      <c r="E102" s="130"/>
      <c r="F102" s="130"/>
      <c r="G102" s="138"/>
      <c r="H102" s="138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  <c r="AA102" s="403"/>
      <c r="AB102" s="403"/>
      <c r="AC102" s="130"/>
      <c r="AD102" s="406" t="s">
        <v>189</v>
      </c>
      <c r="AE102" s="406"/>
      <c r="AF102" s="406"/>
      <c r="AG102" s="406"/>
      <c r="AH102" s="406"/>
      <c r="AI102" s="406"/>
      <c r="AJ102" s="406"/>
      <c r="AK102" s="406"/>
    </row>
    <row r="103" spans="2:37" s="10" customFormat="1" ht="15" customHeight="1">
      <c r="B103" s="128"/>
      <c r="C103" s="128"/>
      <c r="D103" s="128"/>
      <c r="E103" s="128"/>
      <c r="F103" s="128"/>
      <c r="G103" s="106"/>
      <c r="H103" s="106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32"/>
      <c r="AD103" s="401" t="s">
        <v>798</v>
      </c>
      <c r="AE103" s="401"/>
      <c r="AF103" s="401"/>
      <c r="AG103" s="401"/>
      <c r="AH103" s="401"/>
      <c r="AI103" s="401"/>
      <c r="AJ103" s="401"/>
      <c r="AK103" s="401"/>
    </row>
    <row r="104" spans="2:29" s="10" customFormat="1" ht="15" customHeight="1">
      <c r="B104" s="131"/>
      <c r="C104" s="131"/>
      <c r="D104" s="131"/>
      <c r="E104" s="131"/>
      <c r="F104" s="131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32"/>
    </row>
    <row r="105" spans="2:24" s="10" customFormat="1" ht="8.25" customHeight="1">
      <c r="B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2:37" s="10" customFormat="1" ht="11.25" customHeight="1">
      <c r="B106" s="10" t="s">
        <v>309</v>
      </c>
      <c r="AK106" s="13" t="s">
        <v>4</v>
      </c>
    </row>
    <row r="107" spans="2:37" s="14" customFormat="1" ht="15.75" customHeight="1">
      <c r="B107" s="489" t="s">
        <v>5</v>
      </c>
      <c r="C107" s="442" t="s">
        <v>6</v>
      </c>
      <c r="D107" s="443"/>
      <c r="E107" s="444"/>
      <c r="F107" s="456" t="s">
        <v>7</v>
      </c>
      <c r="G107" s="457"/>
      <c r="H107" s="457"/>
      <c r="I107" s="457"/>
      <c r="J107" s="457"/>
      <c r="K107" s="457"/>
      <c r="L107" s="457"/>
      <c r="M107" s="457"/>
      <c r="N107" s="457"/>
      <c r="O107" s="457"/>
      <c r="P107" s="457"/>
      <c r="Q107" s="457"/>
      <c r="R107" s="457"/>
      <c r="S107" s="457"/>
      <c r="T107" s="457"/>
      <c r="U107" s="457"/>
      <c r="V107" s="458"/>
      <c r="W107" s="435" t="s">
        <v>231</v>
      </c>
      <c r="X107" s="436"/>
      <c r="Y107" s="486" t="s">
        <v>8</v>
      </c>
      <c r="Z107" s="486"/>
      <c r="AA107" s="486"/>
      <c r="AB107" s="486"/>
      <c r="AC107" s="486"/>
      <c r="AD107" s="415"/>
      <c r="AE107" s="415"/>
      <c r="AF107" s="415"/>
      <c r="AG107" s="415"/>
      <c r="AH107" s="415"/>
      <c r="AI107" s="415"/>
      <c r="AJ107" s="415"/>
      <c r="AK107" s="415"/>
    </row>
    <row r="108" spans="2:37" s="14" customFormat="1" ht="15.75" customHeight="1">
      <c r="B108" s="490"/>
      <c r="C108" s="418"/>
      <c r="D108" s="419"/>
      <c r="E108" s="420"/>
      <c r="F108" s="459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1"/>
      <c r="W108" s="437"/>
      <c r="X108" s="438"/>
      <c r="Y108" s="442" t="s">
        <v>9</v>
      </c>
      <c r="Z108" s="443"/>
      <c r="AA108" s="443"/>
      <c r="AB108" s="443"/>
      <c r="AC108" s="444"/>
      <c r="AD108" s="487" t="s">
        <v>10</v>
      </c>
      <c r="AE108" s="488"/>
      <c r="AF108" s="488"/>
      <c r="AG108" s="488"/>
      <c r="AH108" s="488"/>
      <c r="AI108" s="488"/>
      <c r="AJ108" s="488"/>
      <c r="AK108" s="486"/>
    </row>
    <row r="109" spans="2:39" s="14" customFormat="1" ht="21.75" customHeight="1">
      <c r="B109" s="491"/>
      <c r="C109" s="421"/>
      <c r="D109" s="422"/>
      <c r="E109" s="423"/>
      <c r="F109" s="462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4"/>
      <c r="W109" s="439"/>
      <c r="X109" s="440"/>
      <c r="Y109" s="421"/>
      <c r="Z109" s="422"/>
      <c r="AA109" s="422"/>
      <c r="AB109" s="422"/>
      <c r="AC109" s="423"/>
      <c r="AD109" s="431" t="s">
        <v>11</v>
      </c>
      <c r="AE109" s="432"/>
      <c r="AF109" s="432"/>
      <c r="AG109" s="432"/>
      <c r="AH109" s="433"/>
      <c r="AI109" s="411" t="s">
        <v>12</v>
      </c>
      <c r="AJ109" s="412"/>
      <c r="AK109" s="82" t="s">
        <v>13</v>
      </c>
      <c r="AM109" s="14">
        <v>2016</v>
      </c>
    </row>
    <row r="110" spans="2:42" s="10" customFormat="1" ht="15" customHeight="1">
      <c r="B110" s="83">
        <v>1</v>
      </c>
      <c r="C110" s="409">
        <v>2</v>
      </c>
      <c r="D110" s="426"/>
      <c r="E110" s="410"/>
      <c r="F110" s="409">
        <v>3</v>
      </c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10"/>
      <c r="W110" s="409">
        <v>4</v>
      </c>
      <c r="X110" s="410"/>
      <c r="Y110" s="409">
        <v>5</v>
      </c>
      <c r="Z110" s="426"/>
      <c r="AA110" s="426"/>
      <c r="AB110" s="426"/>
      <c r="AC110" s="410"/>
      <c r="AD110" s="409">
        <v>6</v>
      </c>
      <c r="AE110" s="426"/>
      <c r="AF110" s="426"/>
      <c r="AG110" s="426"/>
      <c r="AH110" s="410"/>
      <c r="AI110" s="409">
        <v>7</v>
      </c>
      <c r="AJ110" s="410"/>
      <c r="AK110" s="83">
        <v>8</v>
      </c>
      <c r="AM110" s="15">
        <v>5</v>
      </c>
      <c r="AN110" s="15">
        <v>6</v>
      </c>
      <c r="AO110" s="15">
        <v>7</v>
      </c>
      <c r="AP110" s="15">
        <v>8</v>
      </c>
    </row>
    <row r="111" spans="2:43" s="22" customFormat="1" ht="38.25" customHeight="1">
      <c r="B111" s="28"/>
      <c r="C111" s="382"/>
      <c r="D111" s="473"/>
      <c r="E111" s="441"/>
      <c r="F111" s="379" t="s">
        <v>288</v>
      </c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7"/>
      <c r="W111" s="382">
        <v>111</v>
      </c>
      <c r="X111" s="441"/>
      <c r="Y111" s="407">
        <f>IF(AM111&lt;=0,"",AM111)</f>
        <v>260883344</v>
      </c>
      <c r="Z111" s="424"/>
      <c r="AA111" s="424"/>
      <c r="AB111" s="424"/>
      <c r="AC111" s="408"/>
      <c r="AD111" s="407">
        <f>IF(AN111&lt;=0,"",AN111)</f>
        <v>351318256</v>
      </c>
      <c r="AE111" s="424"/>
      <c r="AF111" s="424"/>
      <c r="AG111" s="424"/>
      <c r="AH111" s="408"/>
      <c r="AI111" s="407">
        <f>IF(AO111&lt;=0,"",AO111)</f>
        <v>57751135</v>
      </c>
      <c r="AJ111" s="408"/>
      <c r="AK111" s="112">
        <f>IF(AP111&lt;=0,"",AP111)</f>
        <v>293567121</v>
      </c>
      <c r="AM111" s="223">
        <f>+AM112+AM113+AM114+AM122+AM127</f>
        <v>260883344</v>
      </c>
      <c r="AN111" s="223">
        <f>+AN112+AN113+AN114+AN122+AN127</f>
        <v>351318256</v>
      </c>
      <c r="AO111" s="223">
        <f>AO112+AO113+AO114+AO122+AO127</f>
        <v>57751135</v>
      </c>
      <c r="AP111" s="223">
        <f>+AN111-AO111</f>
        <v>293567121</v>
      </c>
      <c r="AQ111" s="70"/>
    </row>
    <row r="112" spans="2:43" s="10" customFormat="1" ht="12.75" customHeight="1">
      <c r="B112" s="17" t="s">
        <v>218</v>
      </c>
      <c r="C112" s="344" t="s">
        <v>14</v>
      </c>
      <c r="D112" s="481"/>
      <c r="E112" s="482"/>
      <c r="F112" s="466" t="s">
        <v>232</v>
      </c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  <c r="R112" s="476"/>
      <c r="S112" s="476"/>
      <c r="T112" s="476"/>
      <c r="U112" s="476"/>
      <c r="V112" s="477"/>
      <c r="W112" s="345">
        <v>112</v>
      </c>
      <c r="X112" s="434"/>
      <c r="Y112" s="407">
        <f aca="true" t="shared" si="0" ref="Y112:Y187">IF(AM112&lt;=0,"",AM112)</f>
      </c>
      <c r="Z112" s="424"/>
      <c r="AA112" s="424"/>
      <c r="AB112" s="424"/>
      <c r="AC112" s="408"/>
      <c r="AD112" s="407">
        <f aca="true" t="shared" si="1" ref="AD112:AD168">IF(AN112&lt;=0,"",AN112)</f>
        <v>698778</v>
      </c>
      <c r="AE112" s="424"/>
      <c r="AF112" s="424"/>
      <c r="AG112" s="424"/>
      <c r="AH112" s="408"/>
      <c r="AI112" s="407">
        <f aca="true" t="shared" si="2" ref="AI112:AI168">IF(AO112&lt;=0,"",AO112)</f>
        <v>666211</v>
      </c>
      <c r="AJ112" s="408"/>
      <c r="AK112" s="112">
        <f aca="true" t="shared" si="3" ref="AK112:AK168">IF(AP112&lt;=0,"",AP112)</f>
        <v>32567</v>
      </c>
      <c r="AM112" s="238">
        <v>0</v>
      </c>
      <c r="AN112" s="212">
        <v>698778</v>
      </c>
      <c r="AO112" s="213">
        <v>666211</v>
      </c>
      <c r="AP112" s="74">
        <f aca="true" t="shared" si="4" ref="AP112:AP168">+AN112-AO112</f>
        <v>32567</v>
      </c>
      <c r="AQ112" s="34"/>
    </row>
    <row r="113" spans="2:43" s="10" customFormat="1" ht="30" customHeight="1">
      <c r="B113" s="17" t="s">
        <v>219</v>
      </c>
      <c r="C113" s="493" t="s">
        <v>289</v>
      </c>
      <c r="D113" s="494"/>
      <c r="E113" s="495"/>
      <c r="F113" s="453" t="s">
        <v>233</v>
      </c>
      <c r="G113" s="476"/>
      <c r="H113" s="476"/>
      <c r="I113" s="476"/>
      <c r="J113" s="476"/>
      <c r="K113" s="476"/>
      <c r="L113" s="476"/>
      <c r="M113" s="476"/>
      <c r="N113" s="476"/>
      <c r="O113" s="476"/>
      <c r="P113" s="476"/>
      <c r="Q113" s="476"/>
      <c r="R113" s="476"/>
      <c r="S113" s="476"/>
      <c r="T113" s="476"/>
      <c r="U113" s="476"/>
      <c r="V113" s="477"/>
      <c r="W113" s="345">
        <v>113</v>
      </c>
      <c r="X113" s="434"/>
      <c r="Y113" s="407">
        <f t="shared" si="0"/>
      </c>
      <c r="Z113" s="424"/>
      <c r="AA113" s="424"/>
      <c r="AB113" s="424"/>
      <c r="AC113" s="408"/>
      <c r="AD113" s="407">
        <f t="shared" si="1"/>
      </c>
      <c r="AE113" s="424"/>
      <c r="AF113" s="424"/>
      <c r="AG113" s="424"/>
      <c r="AH113" s="408"/>
      <c r="AI113" s="407">
        <f t="shared" si="2"/>
      </c>
      <c r="AJ113" s="408"/>
      <c r="AK113" s="112">
        <f t="shared" si="3"/>
      </c>
      <c r="AM113" s="182">
        <v>0</v>
      </c>
      <c r="AN113" s="213">
        <v>0</v>
      </c>
      <c r="AO113" s="213">
        <v>0</v>
      </c>
      <c r="AP113" s="74">
        <f t="shared" si="4"/>
        <v>0</v>
      </c>
      <c r="AQ113" s="34"/>
    </row>
    <row r="114" spans="2:43" s="22" customFormat="1" ht="27" customHeight="1">
      <c r="B114" s="29"/>
      <c r="C114" s="382"/>
      <c r="D114" s="473"/>
      <c r="E114" s="441"/>
      <c r="F114" s="390" t="s">
        <v>325</v>
      </c>
      <c r="G114" s="476"/>
      <c r="H114" s="476"/>
      <c r="I114" s="476"/>
      <c r="J114" s="476"/>
      <c r="K114" s="476"/>
      <c r="L114" s="476"/>
      <c r="M114" s="476"/>
      <c r="N114" s="476"/>
      <c r="O114" s="476"/>
      <c r="P114" s="476"/>
      <c r="Q114" s="476"/>
      <c r="R114" s="476"/>
      <c r="S114" s="476"/>
      <c r="T114" s="476"/>
      <c r="U114" s="476"/>
      <c r="V114" s="477"/>
      <c r="W114" s="382">
        <v>114</v>
      </c>
      <c r="X114" s="441"/>
      <c r="Y114" s="407">
        <f t="shared" si="0"/>
        <v>150894317</v>
      </c>
      <c r="Z114" s="424"/>
      <c r="AA114" s="424"/>
      <c r="AB114" s="424"/>
      <c r="AC114" s="408"/>
      <c r="AD114" s="407">
        <f t="shared" si="1"/>
        <v>220792473</v>
      </c>
      <c r="AE114" s="424"/>
      <c r="AF114" s="424"/>
      <c r="AG114" s="424"/>
      <c r="AH114" s="408"/>
      <c r="AI114" s="407">
        <f t="shared" si="2"/>
        <v>57084924</v>
      </c>
      <c r="AJ114" s="408"/>
      <c r="AK114" s="112">
        <f t="shared" si="3"/>
        <v>163707549</v>
      </c>
      <c r="AM114" s="190">
        <f>AM115+AM116+AM117+AM118+AM119+AM120+AM121</f>
        <v>150894317</v>
      </c>
      <c r="AN114" s="190">
        <f>AN115+AN116+AN117+AN118+AN119+AN120+AN121</f>
        <v>220792473</v>
      </c>
      <c r="AO114" s="190">
        <f>AO115+AO116+AO117+AO118+AO119+AO120+AO121</f>
        <v>57084924</v>
      </c>
      <c r="AP114" s="190">
        <f t="shared" si="4"/>
        <v>163707549</v>
      </c>
      <c r="AQ114" s="70"/>
    </row>
    <row r="115" spans="2:43" s="10" customFormat="1" ht="12.75" customHeight="1">
      <c r="B115" s="17" t="s">
        <v>220</v>
      </c>
      <c r="C115" s="345" t="s">
        <v>15</v>
      </c>
      <c r="D115" s="472"/>
      <c r="E115" s="434"/>
      <c r="F115" s="446" t="s">
        <v>16</v>
      </c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474"/>
      <c r="R115" s="474"/>
      <c r="S115" s="474"/>
      <c r="T115" s="474"/>
      <c r="U115" s="474"/>
      <c r="V115" s="475"/>
      <c r="W115" s="345">
        <v>115</v>
      </c>
      <c r="X115" s="434"/>
      <c r="Y115" s="407">
        <f t="shared" si="0"/>
        <v>144955831</v>
      </c>
      <c r="Z115" s="424"/>
      <c r="AA115" s="424"/>
      <c r="AB115" s="424"/>
      <c r="AC115" s="408"/>
      <c r="AD115" s="407">
        <f t="shared" si="1"/>
        <v>190660898</v>
      </c>
      <c r="AE115" s="424"/>
      <c r="AF115" s="424"/>
      <c r="AG115" s="424"/>
      <c r="AH115" s="408"/>
      <c r="AI115" s="407">
        <f t="shared" si="2"/>
        <v>33047601</v>
      </c>
      <c r="AJ115" s="408"/>
      <c r="AK115" s="112">
        <f t="shared" si="3"/>
        <v>157613297</v>
      </c>
      <c r="AM115" s="238">
        <v>144955831</v>
      </c>
      <c r="AN115" s="180">
        <v>190660898</v>
      </c>
      <c r="AO115" s="212">
        <v>33047601</v>
      </c>
      <c r="AP115" s="74">
        <f t="shared" si="4"/>
        <v>157613297</v>
      </c>
      <c r="AQ115" s="34"/>
    </row>
    <row r="116" spans="2:43" s="10" customFormat="1" ht="12.75" customHeight="1">
      <c r="B116" s="17">
        <v>4</v>
      </c>
      <c r="C116" s="345" t="s">
        <v>17</v>
      </c>
      <c r="D116" s="472"/>
      <c r="E116" s="434"/>
      <c r="F116" s="446" t="s">
        <v>224</v>
      </c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  <c r="U116" s="474"/>
      <c r="V116" s="475"/>
      <c r="W116" s="345">
        <v>116</v>
      </c>
      <c r="X116" s="434"/>
      <c r="Y116" s="407">
        <f t="shared" si="0"/>
      </c>
      <c r="Z116" s="424"/>
      <c r="AA116" s="424"/>
      <c r="AB116" s="424"/>
      <c r="AC116" s="408"/>
      <c r="AD116" s="407">
        <f t="shared" si="1"/>
      </c>
      <c r="AE116" s="424"/>
      <c r="AF116" s="424"/>
      <c r="AG116" s="424"/>
      <c r="AH116" s="408"/>
      <c r="AI116" s="407">
        <f t="shared" si="2"/>
      </c>
      <c r="AJ116" s="408"/>
      <c r="AK116" s="112">
        <f t="shared" si="3"/>
      </c>
      <c r="AM116" s="239">
        <v>0</v>
      </c>
      <c r="AN116" s="180">
        <v>0</v>
      </c>
      <c r="AO116" s="213"/>
      <c r="AP116" s="74">
        <f t="shared" si="4"/>
        <v>0</v>
      </c>
      <c r="AQ116" s="34"/>
    </row>
    <row r="117" spans="2:43" s="10" customFormat="1" ht="12.75" customHeight="1">
      <c r="B117" s="17" t="s">
        <v>18</v>
      </c>
      <c r="C117" s="345" t="s">
        <v>19</v>
      </c>
      <c r="D117" s="472"/>
      <c r="E117" s="434"/>
      <c r="F117" s="446" t="s">
        <v>221</v>
      </c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8"/>
      <c r="W117" s="345">
        <v>117</v>
      </c>
      <c r="X117" s="434"/>
      <c r="Y117" s="313">
        <f t="shared" si="0"/>
        <v>5938486</v>
      </c>
      <c r="Z117" s="429"/>
      <c r="AA117" s="429"/>
      <c r="AB117" s="429"/>
      <c r="AC117" s="413"/>
      <c r="AD117" s="313">
        <f t="shared" si="1"/>
        <v>30131575</v>
      </c>
      <c r="AE117" s="429"/>
      <c r="AF117" s="429"/>
      <c r="AG117" s="429"/>
      <c r="AH117" s="413"/>
      <c r="AI117" s="313">
        <f t="shared" si="2"/>
        <v>24037323</v>
      </c>
      <c r="AJ117" s="413"/>
      <c r="AK117" s="113">
        <f t="shared" si="3"/>
        <v>6094252</v>
      </c>
      <c r="AM117" s="236">
        <v>5938486</v>
      </c>
      <c r="AN117" s="215">
        <v>30131575</v>
      </c>
      <c r="AO117" s="215">
        <v>24037323</v>
      </c>
      <c r="AP117" s="75">
        <f t="shared" si="4"/>
        <v>6094252</v>
      </c>
      <c r="AQ117" s="34"/>
    </row>
    <row r="118" spans="2:43" s="10" customFormat="1" ht="12.75" customHeight="1">
      <c r="B118" s="17" t="s">
        <v>20</v>
      </c>
      <c r="C118" s="345" t="s">
        <v>21</v>
      </c>
      <c r="D118" s="472"/>
      <c r="E118" s="434"/>
      <c r="F118" s="446" t="s">
        <v>204</v>
      </c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8"/>
      <c r="W118" s="345">
        <v>118</v>
      </c>
      <c r="X118" s="434"/>
      <c r="Y118" s="407">
        <f t="shared" si="0"/>
      </c>
      <c r="Z118" s="424"/>
      <c r="AA118" s="424"/>
      <c r="AB118" s="424"/>
      <c r="AC118" s="408"/>
      <c r="AD118" s="407">
        <f t="shared" si="1"/>
      </c>
      <c r="AE118" s="424"/>
      <c r="AF118" s="424"/>
      <c r="AG118" s="424"/>
      <c r="AH118" s="408"/>
      <c r="AI118" s="407">
        <f t="shared" si="2"/>
      </c>
      <c r="AJ118" s="408"/>
      <c r="AK118" s="112">
        <f t="shared" si="3"/>
      </c>
      <c r="AM118" s="182">
        <v>0</v>
      </c>
      <c r="AN118" s="180">
        <v>0</v>
      </c>
      <c r="AO118" s="213"/>
      <c r="AP118" s="74">
        <f t="shared" si="4"/>
        <v>0</v>
      </c>
      <c r="AQ118" s="34"/>
    </row>
    <row r="119" spans="2:43" s="10" customFormat="1" ht="12.75" customHeight="1">
      <c r="B119" s="17" t="s">
        <v>22</v>
      </c>
      <c r="C119" s="345" t="s">
        <v>23</v>
      </c>
      <c r="D119" s="472"/>
      <c r="E119" s="434"/>
      <c r="F119" s="446" t="s">
        <v>205</v>
      </c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8"/>
      <c r="W119" s="345">
        <v>119</v>
      </c>
      <c r="X119" s="434"/>
      <c r="Y119" s="407">
        <f t="shared" si="0"/>
      </c>
      <c r="Z119" s="424"/>
      <c r="AA119" s="424"/>
      <c r="AB119" s="424"/>
      <c r="AC119" s="408"/>
      <c r="AD119" s="407">
        <f t="shared" si="1"/>
      </c>
      <c r="AE119" s="424"/>
      <c r="AF119" s="424"/>
      <c r="AG119" s="424"/>
      <c r="AH119" s="408"/>
      <c r="AI119" s="407">
        <f t="shared" si="2"/>
      </c>
      <c r="AJ119" s="408"/>
      <c r="AK119" s="112">
        <f t="shared" si="3"/>
      </c>
      <c r="AM119" s="182">
        <v>0</v>
      </c>
      <c r="AN119" s="180">
        <v>0</v>
      </c>
      <c r="AO119" s="213"/>
      <c r="AP119" s="74">
        <f t="shared" si="4"/>
        <v>0</v>
      </c>
      <c r="AQ119" s="34"/>
    </row>
    <row r="120" spans="2:43" s="10" customFormat="1" ht="12.75" customHeight="1">
      <c r="B120" s="17" t="s">
        <v>24</v>
      </c>
      <c r="C120" s="345" t="s">
        <v>25</v>
      </c>
      <c r="D120" s="472"/>
      <c r="E120" s="434"/>
      <c r="F120" s="446" t="s">
        <v>26</v>
      </c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8"/>
      <c r="W120" s="345">
        <v>120</v>
      </c>
      <c r="X120" s="434"/>
      <c r="Y120" s="407">
        <f t="shared" si="0"/>
      </c>
      <c r="Z120" s="424"/>
      <c r="AA120" s="424"/>
      <c r="AB120" s="424"/>
      <c r="AC120" s="408"/>
      <c r="AD120" s="407">
        <f t="shared" si="1"/>
      </c>
      <c r="AE120" s="424"/>
      <c r="AF120" s="424"/>
      <c r="AG120" s="424"/>
      <c r="AH120" s="408"/>
      <c r="AI120" s="407">
        <f t="shared" si="2"/>
      </c>
      <c r="AJ120" s="408"/>
      <c r="AK120" s="112">
        <f t="shared" si="3"/>
      </c>
      <c r="AM120" s="182">
        <v>0</v>
      </c>
      <c r="AN120" s="180">
        <v>0</v>
      </c>
      <c r="AO120" s="213"/>
      <c r="AP120" s="74">
        <f t="shared" si="4"/>
        <v>0</v>
      </c>
      <c r="AQ120" s="34"/>
    </row>
    <row r="121" spans="2:43" s="10" customFormat="1" ht="12.75" customHeight="1">
      <c r="B121" s="17" t="s">
        <v>27</v>
      </c>
      <c r="C121" s="344" t="s">
        <v>290</v>
      </c>
      <c r="D121" s="481"/>
      <c r="E121" s="482"/>
      <c r="F121" s="446" t="s">
        <v>225</v>
      </c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8"/>
      <c r="W121" s="345">
        <v>121</v>
      </c>
      <c r="X121" s="434"/>
      <c r="Y121" s="313">
        <f t="shared" si="0"/>
      </c>
      <c r="Z121" s="429"/>
      <c r="AA121" s="429"/>
      <c r="AB121" s="429"/>
      <c r="AC121" s="413"/>
      <c r="AD121" s="313">
        <f t="shared" si="1"/>
      </c>
      <c r="AE121" s="429"/>
      <c r="AF121" s="429"/>
      <c r="AG121" s="429"/>
      <c r="AH121" s="413"/>
      <c r="AI121" s="313">
        <f t="shared" si="2"/>
      </c>
      <c r="AJ121" s="413"/>
      <c r="AK121" s="113">
        <f t="shared" si="3"/>
      </c>
      <c r="AM121" s="214">
        <v>0</v>
      </c>
      <c r="AN121" s="180">
        <v>0</v>
      </c>
      <c r="AO121" s="213"/>
      <c r="AP121" s="75">
        <f t="shared" si="4"/>
        <v>0</v>
      </c>
      <c r="AQ121" s="34"/>
    </row>
    <row r="122" spans="2:43" s="10" customFormat="1" ht="25.5" customHeight="1">
      <c r="B122" s="17" t="s">
        <v>28</v>
      </c>
      <c r="C122" s="344" t="s">
        <v>226</v>
      </c>
      <c r="D122" s="481"/>
      <c r="E122" s="482"/>
      <c r="F122" s="453" t="s">
        <v>161</v>
      </c>
      <c r="G122" s="454"/>
      <c r="H122" s="454"/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  <c r="S122" s="454"/>
      <c r="T122" s="454"/>
      <c r="U122" s="454"/>
      <c r="V122" s="455"/>
      <c r="W122" s="345">
        <v>122</v>
      </c>
      <c r="X122" s="434"/>
      <c r="Y122" s="313">
        <f t="shared" si="0"/>
        <v>82430164</v>
      </c>
      <c r="Z122" s="429"/>
      <c r="AA122" s="429"/>
      <c r="AB122" s="429"/>
      <c r="AC122" s="413"/>
      <c r="AD122" s="313">
        <f t="shared" si="1"/>
        <v>101795142</v>
      </c>
      <c r="AE122" s="429"/>
      <c r="AF122" s="429"/>
      <c r="AG122" s="429"/>
      <c r="AH122" s="413"/>
      <c r="AI122" s="313">
        <f t="shared" si="2"/>
      </c>
      <c r="AJ122" s="413"/>
      <c r="AK122" s="113">
        <f t="shared" si="3"/>
        <v>101795142</v>
      </c>
      <c r="AM122" s="235">
        <v>82430164</v>
      </c>
      <c r="AN122" s="180">
        <v>101795142</v>
      </c>
      <c r="AO122" s="213"/>
      <c r="AP122" s="75">
        <f t="shared" si="4"/>
        <v>101795142</v>
      </c>
      <c r="AQ122" s="34"/>
    </row>
    <row r="123" spans="2:43" s="10" customFormat="1" ht="15.75" customHeight="1">
      <c r="B123" s="489" t="s">
        <v>5</v>
      </c>
      <c r="C123" s="442" t="s">
        <v>6</v>
      </c>
      <c r="D123" s="443"/>
      <c r="E123" s="444"/>
      <c r="F123" s="456" t="s">
        <v>7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8"/>
      <c r="W123" s="435" t="s">
        <v>231</v>
      </c>
      <c r="X123" s="436"/>
      <c r="Y123" s="486" t="s">
        <v>8</v>
      </c>
      <c r="Z123" s="486"/>
      <c r="AA123" s="486"/>
      <c r="AB123" s="486"/>
      <c r="AC123" s="486"/>
      <c r="AD123" s="415"/>
      <c r="AE123" s="415"/>
      <c r="AF123" s="415"/>
      <c r="AG123" s="415"/>
      <c r="AH123" s="415"/>
      <c r="AI123" s="415"/>
      <c r="AJ123" s="415"/>
      <c r="AK123" s="415"/>
      <c r="AM123" s="214"/>
      <c r="AN123" s="180"/>
      <c r="AO123" s="213"/>
      <c r="AP123" s="75"/>
      <c r="AQ123" s="34"/>
    </row>
    <row r="124" spans="2:43" s="10" customFormat="1" ht="15.75" customHeight="1">
      <c r="B124" s="490"/>
      <c r="C124" s="418"/>
      <c r="D124" s="419"/>
      <c r="E124" s="420"/>
      <c r="F124" s="459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1"/>
      <c r="W124" s="437"/>
      <c r="X124" s="438"/>
      <c r="Y124" s="442" t="s">
        <v>9</v>
      </c>
      <c r="Z124" s="443"/>
      <c r="AA124" s="443"/>
      <c r="AB124" s="443"/>
      <c r="AC124" s="444"/>
      <c r="AD124" s="487" t="s">
        <v>10</v>
      </c>
      <c r="AE124" s="488"/>
      <c r="AF124" s="488"/>
      <c r="AG124" s="488"/>
      <c r="AH124" s="488"/>
      <c r="AI124" s="488"/>
      <c r="AJ124" s="488"/>
      <c r="AK124" s="486"/>
      <c r="AM124" s="214"/>
      <c r="AN124" s="180"/>
      <c r="AO124" s="213"/>
      <c r="AP124" s="75"/>
      <c r="AQ124" s="34"/>
    </row>
    <row r="125" spans="2:43" s="10" customFormat="1" ht="21.75" customHeight="1">
      <c r="B125" s="491"/>
      <c r="C125" s="421"/>
      <c r="D125" s="422"/>
      <c r="E125" s="423"/>
      <c r="F125" s="462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4"/>
      <c r="W125" s="439"/>
      <c r="X125" s="440"/>
      <c r="Y125" s="421"/>
      <c r="Z125" s="422"/>
      <c r="AA125" s="422"/>
      <c r="AB125" s="422"/>
      <c r="AC125" s="423"/>
      <c r="AD125" s="431" t="s">
        <v>11</v>
      </c>
      <c r="AE125" s="432"/>
      <c r="AF125" s="432"/>
      <c r="AG125" s="432"/>
      <c r="AH125" s="433"/>
      <c r="AI125" s="411" t="s">
        <v>12</v>
      </c>
      <c r="AJ125" s="412"/>
      <c r="AK125" s="82" t="s">
        <v>13</v>
      </c>
      <c r="AM125" s="214"/>
      <c r="AN125" s="180"/>
      <c r="AO125" s="213"/>
      <c r="AP125" s="75"/>
      <c r="AQ125" s="34"/>
    </row>
    <row r="126" spans="2:43" s="10" customFormat="1" ht="14.25" customHeight="1">
      <c r="B126" s="83">
        <v>1</v>
      </c>
      <c r="C126" s="409">
        <v>2</v>
      </c>
      <c r="D126" s="426"/>
      <c r="E126" s="410"/>
      <c r="F126" s="409">
        <v>3</v>
      </c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10"/>
      <c r="W126" s="409">
        <v>4</v>
      </c>
      <c r="X126" s="410"/>
      <c r="Y126" s="409">
        <v>5</v>
      </c>
      <c r="Z126" s="426"/>
      <c r="AA126" s="426"/>
      <c r="AB126" s="426"/>
      <c r="AC126" s="410"/>
      <c r="AD126" s="409">
        <v>6</v>
      </c>
      <c r="AE126" s="426"/>
      <c r="AF126" s="426"/>
      <c r="AG126" s="426"/>
      <c r="AH126" s="410"/>
      <c r="AI126" s="409">
        <v>7</v>
      </c>
      <c r="AJ126" s="410"/>
      <c r="AK126" s="83">
        <v>8</v>
      </c>
      <c r="AM126" s="214"/>
      <c r="AN126" s="180"/>
      <c r="AO126" s="213"/>
      <c r="AP126" s="75"/>
      <c r="AQ126" s="34"/>
    </row>
    <row r="127" spans="2:43" s="10" customFormat="1" ht="56.25" customHeight="1">
      <c r="B127" s="15">
        <v>11</v>
      </c>
      <c r="C127" s="344" t="s">
        <v>29</v>
      </c>
      <c r="D127" s="481"/>
      <c r="E127" s="482"/>
      <c r="F127" s="453" t="s">
        <v>310</v>
      </c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4"/>
      <c r="V127" s="455"/>
      <c r="W127" s="345">
        <v>123</v>
      </c>
      <c r="X127" s="434"/>
      <c r="Y127" s="407">
        <f t="shared" si="0"/>
        <v>27558863</v>
      </c>
      <c r="Z127" s="424"/>
      <c r="AA127" s="424"/>
      <c r="AB127" s="424"/>
      <c r="AC127" s="408"/>
      <c r="AD127" s="407">
        <f t="shared" si="1"/>
        <v>28031863</v>
      </c>
      <c r="AE127" s="424"/>
      <c r="AF127" s="424"/>
      <c r="AG127" s="424"/>
      <c r="AH127" s="408"/>
      <c r="AI127" s="407">
        <f t="shared" si="2"/>
      </c>
      <c r="AJ127" s="408"/>
      <c r="AK127" s="112">
        <f t="shared" si="3"/>
        <v>28031863</v>
      </c>
      <c r="AM127" s="238">
        <v>27558863</v>
      </c>
      <c r="AN127" s="180">
        <v>28031863</v>
      </c>
      <c r="AO127" s="180">
        <v>0</v>
      </c>
      <c r="AP127" s="74">
        <f t="shared" si="4"/>
        <v>28031863</v>
      </c>
      <c r="AQ127" s="34"/>
    </row>
    <row r="128" spans="2:43" s="22" customFormat="1" ht="54" customHeight="1">
      <c r="B128" s="28"/>
      <c r="C128" s="382"/>
      <c r="D128" s="473"/>
      <c r="E128" s="441"/>
      <c r="F128" s="379" t="s">
        <v>291</v>
      </c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465"/>
      <c r="W128" s="382">
        <v>124</v>
      </c>
      <c r="X128" s="441"/>
      <c r="Y128" s="407">
        <f t="shared" si="0"/>
        <v>87609976</v>
      </c>
      <c r="Z128" s="424"/>
      <c r="AA128" s="424"/>
      <c r="AB128" s="424"/>
      <c r="AC128" s="408"/>
      <c r="AD128" s="407">
        <f t="shared" si="1"/>
        <v>99965669</v>
      </c>
      <c r="AE128" s="424"/>
      <c r="AF128" s="424"/>
      <c r="AG128" s="424"/>
      <c r="AH128" s="408"/>
      <c r="AI128" s="407">
        <f t="shared" si="2"/>
      </c>
      <c r="AJ128" s="408"/>
      <c r="AK128" s="112">
        <f t="shared" si="3"/>
        <v>99965669</v>
      </c>
      <c r="AM128" s="223">
        <f>AM129+AM138+AM139+AM144+AM145+AM150+AM151+AM152+AM153+AM154</f>
        <v>87609976</v>
      </c>
      <c r="AN128" s="223">
        <f>AN129+AN138+AN139+AN144+AN145+AN150+AN151+AN152+AN153+AN154</f>
        <v>99965669</v>
      </c>
      <c r="AO128" s="223">
        <f>AO129+AO138+AO139+AO144+AO145+AO150+AO151+AO152+AO153+AO154</f>
        <v>0</v>
      </c>
      <c r="AP128" s="223">
        <f>+AN128-AO128</f>
        <v>99965669</v>
      </c>
      <c r="AQ128" s="70"/>
    </row>
    <row r="129" spans="2:43" s="10" customFormat="1" ht="30" customHeight="1">
      <c r="B129" s="15"/>
      <c r="C129" s="345"/>
      <c r="D129" s="472"/>
      <c r="E129" s="434"/>
      <c r="F129" s="453" t="s">
        <v>311</v>
      </c>
      <c r="G129" s="454"/>
      <c r="H129" s="454"/>
      <c r="I129" s="454"/>
      <c r="J129" s="454"/>
      <c r="K129" s="454"/>
      <c r="L129" s="454"/>
      <c r="M129" s="454"/>
      <c r="N129" s="454"/>
      <c r="O129" s="454"/>
      <c r="P129" s="454"/>
      <c r="Q129" s="454"/>
      <c r="R129" s="454"/>
      <c r="S129" s="454"/>
      <c r="T129" s="454"/>
      <c r="U129" s="454"/>
      <c r="V129" s="455"/>
      <c r="W129" s="345">
        <v>125</v>
      </c>
      <c r="X129" s="434"/>
      <c r="Y129" s="407">
        <f t="shared" si="0"/>
      </c>
      <c r="Z129" s="424"/>
      <c r="AA129" s="424"/>
      <c r="AB129" s="424"/>
      <c r="AC129" s="408"/>
      <c r="AD129" s="407">
        <f t="shared" si="1"/>
      </c>
      <c r="AE129" s="424"/>
      <c r="AF129" s="424"/>
      <c r="AG129" s="424"/>
      <c r="AH129" s="408"/>
      <c r="AI129" s="407">
        <f t="shared" si="2"/>
      </c>
      <c r="AJ129" s="408"/>
      <c r="AK129" s="112">
        <f t="shared" si="3"/>
      </c>
      <c r="AM129" s="224">
        <f>SUM(AM130:AM137)</f>
        <v>0</v>
      </c>
      <c r="AN129" s="224">
        <f>SUM(AN130:AN137)</f>
        <v>0</v>
      </c>
      <c r="AO129" s="224">
        <f>SUM(AO130:AO137)</f>
        <v>0</v>
      </c>
      <c r="AP129" s="190">
        <f t="shared" si="4"/>
        <v>0</v>
      </c>
      <c r="AQ129" s="34"/>
    </row>
    <row r="130" spans="2:43" s="10" customFormat="1" ht="16.5" customHeight="1">
      <c r="B130" s="15">
        <v>12</v>
      </c>
      <c r="C130" s="345">
        <v>100</v>
      </c>
      <c r="D130" s="472"/>
      <c r="E130" s="434"/>
      <c r="F130" s="446" t="s">
        <v>3</v>
      </c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8"/>
      <c r="W130" s="345">
        <v>126</v>
      </c>
      <c r="X130" s="434"/>
      <c r="Y130" s="407">
        <f t="shared" si="0"/>
      </c>
      <c r="Z130" s="424"/>
      <c r="AA130" s="424"/>
      <c r="AB130" s="424"/>
      <c r="AC130" s="408"/>
      <c r="AD130" s="407">
        <f t="shared" si="1"/>
      </c>
      <c r="AE130" s="424"/>
      <c r="AF130" s="424"/>
      <c r="AG130" s="424"/>
      <c r="AH130" s="408"/>
      <c r="AI130" s="407">
        <f t="shared" si="2"/>
      </c>
      <c r="AJ130" s="408"/>
      <c r="AK130" s="112">
        <f t="shared" si="3"/>
      </c>
      <c r="AM130" s="216">
        <v>0</v>
      </c>
      <c r="AN130" s="180">
        <v>0</v>
      </c>
      <c r="AO130" s="213"/>
      <c r="AP130" s="74">
        <f t="shared" si="4"/>
        <v>0</v>
      </c>
      <c r="AQ130" s="34"/>
    </row>
    <row r="131" spans="2:43" s="10" customFormat="1" ht="16.5" customHeight="1">
      <c r="B131" s="15">
        <v>13</v>
      </c>
      <c r="C131" s="345">
        <f aca="true" t="shared" si="5" ref="C131:C136">C130+1</f>
        <v>101</v>
      </c>
      <c r="D131" s="472"/>
      <c r="E131" s="434"/>
      <c r="F131" s="446" t="s">
        <v>215</v>
      </c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8"/>
      <c r="W131" s="345">
        <v>127</v>
      </c>
      <c r="X131" s="434"/>
      <c r="Y131" s="407">
        <f t="shared" si="0"/>
      </c>
      <c r="Z131" s="424"/>
      <c r="AA131" s="424"/>
      <c r="AB131" s="424"/>
      <c r="AC131" s="408"/>
      <c r="AD131" s="407">
        <f t="shared" si="1"/>
      </c>
      <c r="AE131" s="424"/>
      <c r="AF131" s="424"/>
      <c r="AG131" s="424"/>
      <c r="AH131" s="408"/>
      <c r="AI131" s="407">
        <f t="shared" si="2"/>
      </c>
      <c r="AJ131" s="408"/>
      <c r="AK131" s="112">
        <f t="shared" si="3"/>
      </c>
      <c r="AM131" s="216">
        <v>0</v>
      </c>
      <c r="AN131" s="180">
        <v>0</v>
      </c>
      <c r="AO131" s="213"/>
      <c r="AP131" s="74">
        <f t="shared" si="4"/>
        <v>0</v>
      </c>
      <c r="AQ131" s="34"/>
    </row>
    <row r="132" spans="2:43" s="10" customFormat="1" ht="16.5" customHeight="1">
      <c r="B132" s="15">
        <v>14</v>
      </c>
      <c r="C132" s="345">
        <f t="shared" si="5"/>
        <v>102</v>
      </c>
      <c r="D132" s="472"/>
      <c r="E132" s="434"/>
      <c r="F132" s="446" t="s">
        <v>30</v>
      </c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8"/>
      <c r="W132" s="345">
        <v>128</v>
      </c>
      <c r="X132" s="434"/>
      <c r="Y132" s="407">
        <f t="shared" si="0"/>
      </c>
      <c r="Z132" s="424"/>
      <c r="AA132" s="424"/>
      <c r="AB132" s="424"/>
      <c r="AC132" s="408"/>
      <c r="AD132" s="407">
        <f t="shared" si="1"/>
      </c>
      <c r="AE132" s="424"/>
      <c r="AF132" s="424"/>
      <c r="AG132" s="424"/>
      <c r="AH132" s="408"/>
      <c r="AI132" s="407">
        <f t="shared" si="2"/>
      </c>
      <c r="AJ132" s="408"/>
      <c r="AK132" s="112">
        <f t="shared" si="3"/>
      </c>
      <c r="AM132" s="216">
        <v>0</v>
      </c>
      <c r="AN132" s="180">
        <v>0</v>
      </c>
      <c r="AO132" s="213"/>
      <c r="AP132" s="74">
        <f t="shared" si="4"/>
        <v>0</v>
      </c>
      <c r="AQ132" s="34"/>
    </row>
    <row r="133" spans="2:43" s="10" customFormat="1" ht="16.5" customHeight="1">
      <c r="B133" s="15">
        <v>15</v>
      </c>
      <c r="C133" s="345">
        <f t="shared" si="5"/>
        <v>103</v>
      </c>
      <c r="D133" s="472"/>
      <c r="E133" s="434"/>
      <c r="F133" s="446" t="s">
        <v>216</v>
      </c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8"/>
      <c r="W133" s="345">
        <v>129</v>
      </c>
      <c r="X133" s="434"/>
      <c r="Y133" s="407">
        <f t="shared" si="0"/>
      </c>
      <c r="Z133" s="424"/>
      <c r="AA133" s="424"/>
      <c r="AB133" s="424"/>
      <c r="AC133" s="408"/>
      <c r="AD133" s="407">
        <f t="shared" si="1"/>
      </c>
      <c r="AE133" s="424"/>
      <c r="AF133" s="424"/>
      <c r="AG133" s="424"/>
      <c r="AH133" s="408"/>
      <c r="AI133" s="407">
        <f t="shared" si="2"/>
      </c>
      <c r="AJ133" s="408"/>
      <c r="AK133" s="112">
        <f t="shared" si="3"/>
      </c>
      <c r="AM133" s="216">
        <v>0</v>
      </c>
      <c r="AN133" s="180">
        <v>0</v>
      </c>
      <c r="AO133" s="213"/>
      <c r="AP133" s="74">
        <f t="shared" si="4"/>
        <v>0</v>
      </c>
      <c r="AQ133" s="34"/>
    </row>
    <row r="134" spans="2:43" s="10" customFormat="1" ht="16.5" customHeight="1">
      <c r="B134" s="15">
        <v>16</v>
      </c>
      <c r="C134" s="345">
        <f t="shared" si="5"/>
        <v>104</v>
      </c>
      <c r="D134" s="472"/>
      <c r="E134" s="434"/>
      <c r="F134" s="446" t="s">
        <v>166</v>
      </c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8"/>
      <c r="W134" s="345">
        <v>130</v>
      </c>
      <c r="X134" s="434"/>
      <c r="Y134" s="407">
        <f t="shared" si="0"/>
      </c>
      <c r="Z134" s="424"/>
      <c r="AA134" s="424"/>
      <c r="AB134" s="424"/>
      <c r="AC134" s="408"/>
      <c r="AD134" s="407">
        <f t="shared" si="1"/>
      </c>
      <c r="AE134" s="424"/>
      <c r="AF134" s="424"/>
      <c r="AG134" s="424"/>
      <c r="AH134" s="408"/>
      <c r="AI134" s="407">
        <f t="shared" si="2"/>
      </c>
      <c r="AJ134" s="408"/>
      <c r="AK134" s="112">
        <f t="shared" si="3"/>
      </c>
      <c r="AM134" s="216">
        <v>0</v>
      </c>
      <c r="AN134" s="180">
        <v>0</v>
      </c>
      <c r="AO134" s="213"/>
      <c r="AP134" s="74">
        <f t="shared" si="4"/>
        <v>0</v>
      </c>
      <c r="AQ134" s="34"/>
    </row>
    <row r="135" spans="2:43" s="10" customFormat="1" ht="16.5" customHeight="1">
      <c r="B135" s="15">
        <v>17</v>
      </c>
      <c r="C135" s="345">
        <f t="shared" si="5"/>
        <v>105</v>
      </c>
      <c r="D135" s="472"/>
      <c r="E135" s="434"/>
      <c r="F135" s="446" t="s">
        <v>186</v>
      </c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8"/>
      <c r="W135" s="345">
        <v>131</v>
      </c>
      <c r="X135" s="434"/>
      <c r="Y135" s="407">
        <f t="shared" si="0"/>
      </c>
      <c r="Z135" s="424"/>
      <c r="AA135" s="424"/>
      <c r="AB135" s="424"/>
      <c r="AC135" s="408"/>
      <c r="AD135" s="407">
        <f t="shared" si="1"/>
      </c>
      <c r="AE135" s="424"/>
      <c r="AF135" s="424"/>
      <c r="AG135" s="424"/>
      <c r="AH135" s="408"/>
      <c r="AI135" s="407">
        <f t="shared" si="2"/>
      </c>
      <c r="AJ135" s="408"/>
      <c r="AK135" s="112">
        <f t="shared" si="3"/>
      </c>
      <c r="AM135" s="216">
        <v>0</v>
      </c>
      <c r="AN135" s="180">
        <v>0</v>
      </c>
      <c r="AO135" s="213"/>
      <c r="AP135" s="74">
        <f t="shared" si="4"/>
        <v>0</v>
      </c>
      <c r="AQ135" s="34"/>
    </row>
    <row r="136" spans="2:43" s="10" customFormat="1" ht="16.5" customHeight="1">
      <c r="B136" s="15">
        <v>18</v>
      </c>
      <c r="C136" s="345">
        <f t="shared" si="5"/>
        <v>106</v>
      </c>
      <c r="D136" s="472"/>
      <c r="E136" s="434"/>
      <c r="F136" s="446" t="s">
        <v>187</v>
      </c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8"/>
      <c r="W136" s="345">
        <v>132</v>
      </c>
      <c r="X136" s="434"/>
      <c r="Y136" s="407">
        <f t="shared" si="0"/>
      </c>
      <c r="Z136" s="424"/>
      <c r="AA136" s="424"/>
      <c r="AB136" s="424"/>
      <c r="AC136" s="408"/>
      <c r="AD136" s="407">
        <f t="shared" si="1"/>
      </c>
      <c r="AE136" s="424"/>
      <c r="AF136" s="424"/>
      <c r="AG136" s="424"/>
      <c r="AH136" s="408"/>
      <c r="AI136" s="407">
        <f t="shared" si="2"/>
      </c>
      <c r="AJ136" s="408"/>
      <c r="AK136" s="112">
        <f t="shared" si="3"/>
      </c>
      <c r="AM136" s="216">
        <v>0</v>
      </c>
      <c r="AN136" s="180">
        <v>0</v>
      </c>
      <c r="AO136" s="213"/>
      <c r="AP136" s="74">
        <f t="shared" si="4"/>
        <v>0</v>
      </c>
      <c r="AQ136" s="34"/>
    </row>
    <row r="137" spans="2:43" s="10" customFormat="1" ht="16.5" customHeight="1">
      <c r="B137" s="15">
        <v>19</v>
      </c>
      <c r="C137" s="345">
        <v>108</v>
      </c>
      <c r="D137" s="472"/>
      <c r="E137" s="434"/>
      <c r="F137" s="446" t="s">
        <v>217</v>
      </c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  <c r="T137" s="447"/>
      <c r="U137" s="447"/>
      <c r="V137" s="448"/>
      <c r="W137" s="345">
        <v>133</v>
      </c>
      <c r="X137" s="434"/>
      <c r="Y137" s="407">
        <f t="shared" si="0"/>
      </c>
      <c r="Z137" s="424"/>
      <c r="AA137" s="424"/>
      <c r="AB137" s="424"/>
      <c r="AC137" s="408"/>
      <c r="AD137" s="407">
        <f t="shared" si="1"/>
      </c>
      <c r="AE137" s="424"/>
      <c r="AF137" s="424"/>
      <c r="AG137" s="424"/>
      <c r="AH137" s="408"/>
      <c r="AI137" s="407">
        <f t="shared" si="2"/>
      </c>
      <c r="AJ137" s="408"/>
      <c r="AK137" s="112">
        <f t="shared" si="3"/>
      </c>
      <c r="AM137" s="216">
        <v>0</v>
      </c>
      <c r="AN137" s="180">
        <v>0</v>
      </c>
      <c r="AO137" s="213"/>
      <c r="AP137" s="74">
        <f t="shared" si="4"/>
        <v>0</v>
      </c>
      <c r="AQ137" s="34"/>
    </row>
    <row r="138" spans="2:43" s="10" customFormat="1" ht="16.5" customHeight="1">
      <c r="B138" s="15">
        <v>20</v>
      </c>
      <c r="C138" s="345">
        <v>11</v>
      </c>
      <c r="D138" s="472"/>
      <c r="E138" s="434"/>
      <c r="F138" s="466" t="s">
        <v>312</v>
      </c>
      <c r="G138" s="467"/>
      <c r="H138" s="467"/>
      <c r="I138" s="467"/>
      <c r="J138" s="467"/>
      <c r="K138" s="467"/>
      <c r="L138" s="467"/>
      <c r="M138" s="467"/>
      <c r="N138" s="467"/>
      <c r="O138" s="467"/>
      <c r="P138" s="467"/>
      <c r="Q138" s="467"/>
      <c r="R138" s="467"/>
      <c r="S138" s="467"/>
      <c r="T138" s="467"/>
      <c r="U138" s="467"/>
      <c r="V138" s="468"/>
      <c r="W138" s="345">
        <v>134</v>
      </c>
      <c r="X138" s="434"/>
      <c r="Y138" s="407">
        <f t="shared" si="0"/>
      </c>
      <c r="Z138" s="424"/>
      <c r="AA138" s="424"/>
      <c r="AB138" s="424"/>
      <c r="AC138" s="408"/>
      <c r="AD138" s="407">
        <f t="shared" si="1"/>
      </c>
      <c r="AE138" s="424"/>
      <c r="AF138" s="424"/>
      <c r="AG138" s="424"/>
      <c r="AH138" s="408"/>
      <c r="AI138" s="407">
        <f t="shared" si="2"/>
      </c>
      <c r="AJ138" s="408"/>
      <c r="AK138" s="112">
        <f t="shared" si="3"/>
      </c>
      <c r="AM138" s="216">
        <v>0</v>
      </c>
      <c r="AN138" s="180">
        <v>0</v>
      </c>
      <c r="AO138" s="180">
        <v>0</v>
      </c>
      <c r="AP138" s="74">
        <f t="shared" si="4"/>
        <v>0</v>
      </c>
      <c r="AQ138" s="34"/>
    </row>
    <row r="139" spans="2:43" s="10" customFormat="1" ht="17.25" customHeight="1">
      <c r="B139" s="15"/>
      <c r="C139" s="345"/>
      <c r="D139" s="472"/>
      <c r="E139" s="434"/>
      <c r="F139" s="453" t="s">
        <v>313</v>
      </c>
      <c r="G139" s="454"/>
      <c r="H139" s="454"/>
      <c r="I139" s="454"/>
      <c r="J139" s="454"/>
      <c r="K139" s="454"/>
      <c r="L139" s="454"/>
      <c r="M139" s="454"/>
      <c r="N139" s="454"/>
      <c r="O139" s="454"/>
      <c r="P139" s="454"/>
      <c r="Q139" s="454"/>
      <c r="R139" s="454"/>
      <c r="S139" s="454"/>
      <c r="T139" s="454"/>
      <c r="U139" s="454"/>
      <c r="V139" s="455"/>
      <c r="W139" s="345">
        <v>135</v>
      </c>
      <c r="X139" s="434"/>
      <c r="Y139" s="407">
        <f t="shared" si="0"/>
      </c>
      <c r="Z139" s="424"/>
      <c r="AA139" s="424"/>
      <c r="AB139" s="424"/>
      <c r="AC139" s="408"/>
      <c r="AD139" s="407">
        <f t="shared" si="1"/>
      </c>
      <c r="AE139" s="424"/>
      <c r="AF139" s="424"/>
      <c r="AG139" s="424"/>
      <c r="AH139" s="408"/>
      <c r="AI139" s="407">
        <f t="shared" si="2"/>
      </c>
      <c r="AJ139" s="408"/>
      <c r="AK139" s="112">
        <f t="shared" si="3"/>
      </c>
      <c r="AM139" s="224">
        <f>SUM(AM140:AM143)</f>
        <v>0</v>
      </c>
      <c r="AN139" s="224">
        <f>SUM(AN140:AN143)</f>
        <v>0</v>
      </c>
      <c r="AO139" s="224">
        <f>AO140+AO141+AO142+AO143</f>
        <v>0</v>
      </c>
      <c r="AP139" s="190">
        <f t="shared" si="4"/>
        <v>0</v>
      </c>
      <c r="AQ139" s="34"/>
    </row>
    <row r="140" spans="2:43" s="10" customFormat="1" ht="16.5" customHeight="1">
      <c r="B140" s="15">
        <v>21</v>
      </c>
      <c r="C140" s="345">
        <v>120</v>
      </c>
      <c r="D140" s="472"/>
      <c r="E140" s="434"/>
      <c r="F140" s="446" t="s">
        <v>31</v>
      </c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8"/>
      <c r="W140" s="345">
        <v>136</v>
      </c>
      <c r="X140" s="434"/>
      <c r="Y140" s="407">
        <f t="shared" si="0"/>
      </c>
      <c r="Z140" s="424"/>
      <c r="AA140" s="424"/>
      <c r="AB140" s="424"/>
      <c r="AC140" s="408"/>
      <c r="AD140" s="407">
        <f t="shared" si="1"/>
      </c>
      <c r="AE140" s="424"/>
      <c r="AF140" s="424"/>
      <c r="AG140" s="424"/>
      <c r="AH140" s="408"/>
      <c r="AI140" s="407">
        <f t="shared" si="2"/>
      </c>
      <c r="AJ140" s="408"/>
      <c r="AK140" s="112">
        <f t="shared" si="3"/>
      </c>
      <c r="AM140" s="216">
        <v>0</v>
      </c>
      <c r="AN140" s="180">
        <v>0</v>
      </c>
      <c r="AO140" s="213"/>
      <c r="AP140" s="74">
        <f t="shared" si="4"/>
        <v>0</v>
      </c>
      <c r="AQ140" s="34"/>
    </row>
    <row r="141" spans="2:43" s="10" customFormat="1" ht="16.5" customHeight="1">
      <c r="B141" s="15">
        <f>B140+1</f>
        <v>22</v>
      </c>
      <c r="C141" s="345">
        <v>121</v>
      </c>
      <c r="D141" s="472"/>
      <c r="E141" s="434"/>
      <c r="F141" s="446" t="s">
        <v>32</v>
      </c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8"/>
      <c r="W141" s="345">
        <v>137</v>
      </c>
      <c r="X141" s="434"/>
      <c r="Y141" s="407">
        <f t="shared" si="0"/>
      </c>
      <c r="Z141" s="424"/>
      <c r="AA141" s="424"/>
      <c r="AB141" s="424"/>
      <c r="AC141" s="408"/>
      <c r="AD141" s="407">
        <f t="shared" si="1"/>
      </c>
      <c r="AE141" s="424"/>
      <c r="AF141" s="424"/>
      <c r="AG141" s="424"/>
      <c r="AH141" s="408"/>
      <c r="AI141" s="407">
        <f t="shared" si="2"/>
      </c>
      <c r="AJ141" s="408"/>
      <c r="AK141" s="112">
        <f t="shared" si="3"/>
      </c>
      <c r="AM141" s="216">
        <v>0</v>
      </c>
      <c r="AN141" s="180">
        <v>0</v>
      </c>
      <c r="AO141" s="213"/>
      <c r="AP141" s="74">
        <f t="shared" si="4"/>
        <v>0</v>
      </c>
      <c r="AQ141" s="34"/>
    </row>
    <row r="142" spans="2:43" s="10" customFormat="1" ht="16.5" customHeight="1">
      <c r="B142" s="15">
        <f>B141+1</f>
        <v>23</v>
      </c>
      <c r="C142" s="105" t="s">
        <v>33</v>
      </c>
      <c r="D142" s="106"/>
      <c r="E142" s="107"/>
      <c r="F142" s="446" t="s">
        <v>167</v>
      </c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8"/>
      <c r="W142" s="345">
        <v>138</v>
      </c>
      <c r="X142" s="434"/>
      <c r="Y142" s="407">
        <f t="shared" si="0"/>
      </c>
      <c r="Z142" s="424"/>
      <c r="AA142" s="424"/>
      <c r="AB142" s="424"/>
      <c r="AC142" s="408"/>
      <c r="AD142" s="407">
        <f t="shared" si="1"/>
      </c>
      <c r="AE142" s="424"/>
      <c r="AF142" s="424"/>
      <c r="AG142" s="424"/>
      <c r="AH142" s="408"/>
      <c r="AI142" s="407">
        <f t="shared" si="2"/>
      </c>
      <c r="AJ142" s="408"/>
      <c r="AK142" s="112">
        <f t="shared" si="3"/>
      </c>
      <c r="AM142" s="216">
        <v>0</v>
      </c>
      <c r="AN142" s="180">
        <v>0</v>
      </c>
      <c r="AO142" s="213"/>
      <c r="AP142" s="74">
        <f t="shared" si="4"/>
        <v>0</v>
      </c>
      <c r="AQ142" s="34"/>
    </row>
    <row r="143" spans="2:43" s="10" customFormat="1" ht="24" customHeight="1">
      <c r="B143" s="15">
        <f>B142+1</f>
        <v>24</v>
      </c>
      <c r="C143" s="105" t="s">
        <v>34</v>
      </c>
      <c r="D143" s="106"/>
      <c r="E143" s="107"/>
      <c r="F143" s="340" t="s">
        <v>35</v>
      </c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445"/>
      <c r="W143" s="345">
        <v>139</v>
      </c>
      <c r="X143" s="434"/>
      <c r="Y143" s="407">
        <f t="shared" si="0"/>
      </c>
      <c r="Z143" s="424"/>
      <c r="AA143" s="424"/>
      <c r="AB143" s="424"/>
      <c r="AC143" s="408"/>
      <c r="AD143" s="407">
        <f t="shared" si="1"/>
      </c>
      <c r="AE143" s="424"/>
      <c r="AF143" s="424"/>
      <c r="AG143" s="424"/>
      <c r="AH143" s="408"/>
      <c r="AI143" s="407">
        <f t="shared" si="2"/>
      </c>
      <c r="AJ143" s="408"/>
      <c r="AK143" s="112">
        <f t="shared" si="3"/>
      </c>
      <c r="AM143" s="216">
        <v>0</v>
      </c>
      <c r="AN143" s="180">
        <v>0</v>
      </c>
      <c r="AO143" s="213"/>
      <c r="AP143" s="74">
        <f t="shared" si="4"/>
        <v>0</v>
      </c>
      <c r="AQ143" s="34"/>
    </row>
    <row r="144" spans="2:43" s="10" customFormat="1" ht="43.5" customHeight="1">
      <c r="B144" s="15">
        <f>B143+1</f>
        <v>25</v>
      </c>
      <c r="C144" s="345">
        <v>13</v>
      </c>
      <c r="D144" s="472"/>
      <c r="E144" s="434"/>
      <c r="F144" s="453" t="s">
        <v>314</v>
      </c>
      <c r="G144" s="454"/>
      <c r="H144" s="454"/>
      <c r="I144" s="454"/>
      <c r="J144" s="454"/>
      <c r="K144" s="454"/>
      <c r="L144" s="454"/>
      <c r="M144" s="454"/>
      <c r="N144" s="454"/>
      <c r="O144" s="454"/>
      <c r="P144" s="454"/>
      <c r="Q144" s="454"/>
      <c r="R144" s="454"/>
      <c r="S144" s="454"/>
      <c r="T144" s="454"/>
      <c r="U144" s="454"/>
      <c r="V144" s="455"/>
      <c r="W144" s="345">
        <v>140</v>
      </c>
      <c r="X144" s="434"/>
      <c r="Y144" s="313">
        <f t="shared" si="0"/>
      </c>
      <c r="Z144" s="429"/>
      <c r="AA144" s="429"/>
      <c r="AB144" s="429"/>
      <c r="AC144" s="413"/>
      <c r="AD144" s="313">
        <f t="shared" si="1"/>
      </c>
      <c r="AE144" s="429"/>
      <c r="AF144" s="429"/>
      <c r="AG144" s="429"/>
      <c r="AH144" s="413"/>
      <c r="AI144" s="313">
        <f t="shared" si="2"/>
      </c>
      <c r="AJ144" s="413"/>
      <c r="AK144" s="113">
        <f t="shared" si="3"/>
      </c>
      <c r="AM144" s="180">
        <v>0</v>
      </c>
      <c r="AN144" s="180">
        <v>0</v>
      </c>
      <c r="AO144" s="213">
        <v>0</v>
      </c>
      <c r="AP144" s="75">
        <f t="shared" si="4"/>
        <v>0</v>
      </c>
      <c r="AQ144" s="34"/>
    </row>
    <row r="145" spans="2:43" s="10" customFormat="1" ht="28.5" customHeight="1">
      <c r="B145" s="15">
        <f>B144+1</f>
        <v>26</v>
      </c>
      <c r="C145" s="345">
        <v>14</v>
      </c>
      <c r="D145" s="472"/>
      <c r="E145" s="434"/>
      <c r="F145" s="453" t="s">
        <v>315</v>
      </c>
      <c r="G145" s="454"/>
      <c r="H145" s="454"/>
      <c r="I145" s="454"/>
      <c r="J145" s="454"/>
      <c r="K145" s="454"/>
      <c r="L145" s="454"/>
      <c r="M145" s="454"/>
      <c r="N145" s="454"/>
      <c r="O145" s="454"/>
      <c r="P145" s="454"/>
      <c r="Q145" s="454"/>
      <c r="R145" s="454"/>
      <c r="S145" s="454"/>
      <c r="T145" s="454"/>
      <c r="U145" s="454"/>
      <c r="V145" s="455"/>
      <c r="W145" s="345">
        <v>141</v>
      </c>
      <c r="X145" s="434"/>
      <c r="Y145" s="313">
        <f t="shared" si="0"/>
      </c>
      <c r="Z145" s="429"/>
      <c r="AA145" s="429"/>
      <c r="AB145" s="429"/>
      <c r="AC145" s="413"/>
      <c r="AD145" s="313">
        <f t="shared" si="1"/>
      </c>
      <c r="AE145" s="429"/>
      <c r="AF145" s="429"/>
      <c r="AG145" s="429"/>
      <c r="AH145" s="413"/>
      <c r="AI145" s="313">
        <f t="shared" si="2"/>
      </c>
      <c r="AJ145" s="413"/>
      <c r="AK145" s="113">
        <f t="shared" si="3"/>
      </c>
      <c r="AM145" s="180">
        <v>0</v>
      </c>
      <c r="AN145" s="180">
        <v>0</v>
      </c>
      <c r="AO145" s="180">
        <v>0</v>
      </c>
      <c r="AP145" s="75">
        <f t="shared" si="4"/>
        <v>0</v>
      </c>
      <c r="AQ145" s="34"/>
    </row>
    <row r="146" spans="2:43" s="10" customFormat="1" ht="15.75" customHeight="1">
      <c r="B146" s="489" t="s">
        <v>5</v>
      </c>
      <c r="C146" s="442" t="s">
        <v>6</v>
      </c>
      <c r="D146" s="443"/>
      <c r="E146" s="444"/>
      <c r="F146" s="456" t="s">
        <v>7</v>
      </c>
      <c r="G146" s="457"/>
      <c r="H146" s="457"/>
      <c r="I146" s="457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7"/>
      <c r="U146" s="457"/>
      <c r="V146" s="458"/>
      <c r="W146" s="435" t="s">
        <v>231</v>
      </c>
      <c r="X146" s="436"/>
      <c r="Y146" s="486" t="s">
        <v>8</v>
      </c>
      <c r="Z146" s="486"/>
      <c r="AA146" s="486"/>
      <c r="AB146" s="486"/>
      <c r="AC146" s="486"/>
      <c r="AD146" s="415"/>
      <c r="AE146" s="415"/>
      <c r="AF146" s="415"/>
      <c r="AG146" s="415"/>
      <c r="AH146" s="415"/>
      <c r="AI146" s="415"/>
      <c r="AJ146" s="415"/>
      <c r="AK146" s="415"/>
      <c r="AM146" s="228" t="s">
        <v>360</v>
      </c>
      <c r="AN146" s="228" t="s">
        <v>360</v>
      </c>
      <c r="AO146" s="228" t="s">
        <v>360</v>
      </c>
      <c r="AP146" s="228" t="s">
        <v>360</v>
      </c>
      <c r="AQ146" s="34"/>
    </row>
    <row r="147" spans="2:43" s="10" customFormat="1" ht="15.75" customHeight="1">
      <c r="B147" s="490"/>
      <c r="C147" s="418"/>
      <c r="D147" s="419"/>
      <c r="E147" s="420"/>
      <c r="F147" s="459"/>
      <c r="G147" s="460"/>
      <c r="H147" s="460"/>
      <c r="I147" s="460"/>
      <c r="J147" s="460"/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1"/>
      <c r="W147" s="437"/>
      <c r="X147" s="438"/>
      <c r="Y147" s="442" t="s">
        <v>9</v>
      </c>
      <c r="Z147" s="443"/>
      <c r="AA147" s="443"/>
      <c r="AB147" s="443"/>
      <c r="AC147" s="444"/>
      <c r="AD147" s="487" t="s">
        <v>10</v>
      </c>
      <c r="AE147" s="488"/>
      <c r="AF147" s="488"/>
      <c r="AG147" s="488"/>
      <c r="AH147" s="488"/>
      <c r="AI147" s="488"/>
      <c r="AJ147" s="488"/>
      <c r="AK147" s="486"/>
      <c r="AM147" s="228" t="s">
        <v>360</v>
      </c>
      <c r="AN147" s="228" t="s">
        <v>360</v>
      </c>
      <c r="AO147" s="228" t="s">
        <v>360</v>
      </c>
      <c r="AP147" s="228" t="s">
        <v>360</v>
      </c>
      <c r="AQ147" s="34"/>
    </row>
    <row r="148" spans="2:43" s="10" customFormat="1" ht="21.75" customHeight="1">
      <c r="B148" s="491"/>
      <c r="C148" s="421"/>
      <c r="D148" s="422"/>
      <c r="E148" s="423"/>
      <c r="F148" s="462"/>
      <c r="G148" s="463"/>
      <c r="H148" s="463"/>
      <c r="I148" s="463"/>
      <c r="J148" s="463"/>
      <c r="K148" s="463"/>
      <c r="L148" s="463"/>
      <c r="M148" s="463"/>
      <c r="N148" s="463"/>
      <c r="O148" s="463"/>
      <c r="P148" s="463"/>
      <c r="Q148" s="463"/>
      <c r="R148" s="463"/>
      <c r="S148" s="463"/>
      <c r="T148" s="463"/>
      <c r="U148" s="463"/>
      <c r="V148" s="464"/>
      <c r="W148" s="439"/>
      <c r="X148" s="440"/>
      <c r="Y148" s="421"/>
      <c r="Z148" s="422"/>
      <c r="AA148" s="422"/>
      <c r="AB148" s="422"/>
      <c r="AC148" s="423"/>
      <c r="AD148" s="431" t="s">
        <v>11</v>
      </c>
      <c r="AE148" s="432"/>
      <c r="AF148" s="432"/>
      <c r="AG148" s="432"/>
      <c r="AH148" s="433"/>
      <c r="AI148" s="411" t="s">
        <v>12</v>
      </c>
      <c r="AJ148" s="412"/>
      <c r="AK148" s="82" t="s">
        <v>13</v>
      </c>
      <c r="AM148" s="228" t="s">
        <v>360</v>
      </c>
      <c r="AN148" s="228" t="s">
        <v>360</v>
      </c>
      <c r="AO148" s="228" t="s">
        <v>360</v>
      </c>
      <c r="AP148" s="228" t="s">
        <v>360</v>
      </c>
      <c r="AQ148" s="34"/>
    </row>
    <row r="149" spans="2:43" s="10" customFormat="1" ht="15" customHeight="1">
      <c r="B149" s="83">
        <v>1</v>
      </c>
      <c r="C149" s="409">
        <v>2</v>
      </c>
      <c r="D149" s="426"/>
      <c r="E149" s="410"/>
      <c r="F149" s="409">
        <v>3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  <c r="U149" s="426"/>
      <c r="V149" s="410"/>
      <c r="W149" s="409">
        <v>4</v>
      </c>
      <c r="X149" s="410"/>
      <c r="Y149" s="409">
        <v>5</v>
      </c>
      <c r="Z149" s="426"/>
      <c r="AA149" s="426"/>
      <c r="AB149" s="426"/>
      <c r="AC149" s="410"/>
      <c r="AD149" s="409">
        <v>6</v>
      </c>
      <c r="AE149" s="426"/>
      <c r="AF149" s="426"/>
      <c r="AG149" s="426"/>
      <c r="AH149" s="410"/>
      <c r="AI149" s="409">
        <v>7</v>
      </c>
      <c r="AJ149" s="410"/>
      <c r="AK149" s="83">
        <v>8</v>
      </c>
      <c r="AM149" s="228" t="s">
        <v>360</v>
      </c>
      <c r="AN149" s="228" t="s">
        <v>360</v>
      </c>
      <c r="AO149" s="228" t="s">
        <v>360</v>
      </c>
      <c r="AP149" s="228" t="s">
        <v>360</v>
      </c>
      <c r="AQ149" s="34"/>
    </row>
    <row r="150" spans="2:43" s="10" customFormat="1" ht="30" customHeight="1">
      <c r="B150" s="15">
        <v>27</v>
      </c>
      <c r="C150" s="345">
        <v>15</v>
      </c>
      <c r="D150" s="472"/>
      <c r="E150" s="434"/>
      <c r="F150" s="453" t="s">
        <v>316</v>
      </c>
      <c r="G150" s="454"/>
      <c r="H150" s="454"/>
      <c r="I150" s="454"/>
      <c r="J150" s="454"/>
      <c r="K150" s="454"/>
      <c r="L150" s="454"/>
      <c r="M150" s="454"/>
      <c r="N150" s="454"/>
      <c r="O150" s="454"/>
      <c r="P150" s="454"/>
      <c r="Q150" s="454"/>
      <c r="R150" s="454"/>
      <c r="S150" s="454"/>
      <c r="T150" s="454"/>
      <c r="U150" s="454"/>
      <c r="V150" s="455"/>
      <c r="W150" s="345">
        <v>142</v>
      </c>
      <c r="X150" s="434"/>
      <c r="Y150" s="407">
        <f t="shared" si="0"/>
      </c>
      <c r="Z150" s="424"/>
      <c r="AA150" s="424"/>
      <c r="AB150" s="424"/>
      <c r="AC150" s="408"/>
      <c r="AD150" s="407">
        <f t="shared" si="1"/>
      </c>
      <c r="AE150" s="424"/>
      <c r="AF150" s="424"/>
      <c r="AG150" s="424"/>
      <c r="AH150" s="408"/>
      <c r="AI150" s="407">
        <f t="shared" si="2"/>
      </c>
      <c r="AJ150" s="408"/>
      <c r="AK150" s="112">
        <f t="shared" si="3"/>
      </c>
      <c r="AM150" s="235">
        <v>0</v>
      </c>
      <c r="AN150" s="180">
        <v>0</v>
      </c>
      <c r="AO150" s="180">
        <v>0</v>
      </c>
      <c r="AP150" s="75">
        <f t="shared" si="4"/>
        <v>0</v>
      </c>
      <c r="AQ150" s="34"/>
    </row>
    <row r="151" spans="2:43" s="10" customFormat="1" ht="27.75" customHeight="1">
      <c r="B151" s="15">
        <f>B150+1</f>
        <v>28</v>
      </c>
      <c r="C151" s="345">
        <f>C150+1</f>
        <v>16</v>
      </c>
      <c r="D151" s="472"/>
      <c r="E151" s="434"/>
      <c r="F151" s="453" t="s">
        <v>317</v>
      </c>
      <c r="G151" s="454"/>
      <c r="H151" s="454"/>
      <c r="I151" s="454"/>
      <c r="J151" s="454"/>
      <c r="K151" s="454"/>
      <c r="L151" s="454"/>
      <c r="M151" s="454"/>
      <c r="N151" s="454"/>
      <c r="O151" s="454"/>
      <c r="P151" s="454"/>
      <c r="Q151" s="454"/>
      <c r="R151" s="454"/>
      <c r="S151" s="454"/>
      <c r="T151" s="454"/>
      <c r="U151" s="454"/>
      <c r="V151" s="455"/>
      <c r="W151" s="345">
        <v>143</v>
      </c>
      <c r="X151" s="434"/>
      <c r="Y151" s="407">
        <f t="shared" si="0"/>
      </c>
      <c r="Z151" s="424"/>
      <c r="AA151" s="424"/>
      <c r="AB151" s="424"/>
      <c r="AC151" s="408"/>
      <c r="AD151" s="407">
        <f t="shared" si="1"/>
      </c>
      <c r="AE151" s="424"/>
      <c r="AF151" s="424"/>
      <c r="AG151" s="424"/>
      <c r="AH151" s="408"/>
      <c r="AI151" s="407">
        <f t="shared" si="2"/>
      </c>
      <c r="AJ151" s="408"/>
      <c r="AK151" s="112">
        <f t="shared" si="3"/>
      </c>
      <c r="AM151" s="239">
        <v>0</v>
      </c>
      <c r="AN151" s="180">
        <v>0</v>
      </c>
      <c r="AO151" s="180">
        <v>0</v>
      </c>
      <c r="AP151" s="74">
        <f t="shared" si="4"/>
        <v>0</v>
      </c>
      <c r="AQ151" s="34"/>
    </row>
    <row r="152" spans="2:43" s="10" customFormat="1" ht="30" customHeight="1">
      <c r="B152" s="15">
        <f aca="true" t="shared" si="6" ref="B152:B166">B151+1</f>
        <v>29</v>
      </c>
      <c r="C152" s="345">
        <f>C151+1</f>
        <v>17</v>
      </c>
      <c r="D152" s="472"/>
      <c r="E152" s="434"/>
      <c r="F152" s="453" t="s">
        <v>318</v>
      </c>
      <c r="G152" s="454"/>
      <c r="H152" s="454"/>
      <c r="I152" s="454"/>
      <c r="J152" s="454"/>
      <c r="K152" s="454"/>
      <c r="L152" s="454"/>
      <c r="M152" s="454"/>
      <c r="N152" s="454"/>
      <c r="O152" s="454"/>
      <c r="P152" s="454"/>
      <c r="Q152" s="454"/>
      <c r="R152" s="454"/>
      <c r="S152" s="454"/>
      <c r="T152" s="454"/>
      <c r="U152" s="454"/>
      <c r="V152" s="455"/>
      <c r="W152" s="345">
        <v>144</v>
      </c>
      <c r="X152" s="434"/>
      <c r="Y152" s="407">
        <f t="shared" si="0"/>
        <v>780</v>
      </c>
      <c r="Z152" s="424"/>
      <c r="AA152" s="424"/>
      <c r="AB152" s="424"/>
      <c r="AC152" s="408"/>
      <c r="AD152" s="407">
        <f t="shared" si="1"/>
        <v>780</v>
      </c>
      <c r="AE152" s="424"/>
      <c r="AF152" s="424"/>
      <c r="AG152" s="424"/>
      <c r="AH152" s="408"/>
      <c r="AI152" s="407">
        <f t="shared" si="2"/>
      </c>
      <c r="AJ152" s="408"/>
      <c r="AK152" s="112">
        <f t="shared" si="3"/>
        <v>780</v>
      </c>
      <c r="AM152" s="239">
        <v>780</v>
      </c>
      <c r="AN152" s="180">
        <v>780</v>
      </c>
      <c r="AO152" s="180">
        <v>0</v>
      </c>
      <c r="AP152" s="74">
        <f t="shared" si="4"/>
        <v>780</v>
      </c>
      <c r="AQ152" s="34"/>
    </row>
    <row r="153" spans="2:43" s="10" customFormat="1" ht="30" customHeight="1">
      <c r="B153" s="15">
        <f t="shared" si="6"/>
        <v>30</v>
      </c>
      <c r="C153" s="345" t="s">
        <v>36</v>
      </c>
      <c r="D153" s="472"/>
      <c r="E153" s="434"/>
      <c r="F153" s="453" t="s">
        <v>319</v>
      </c>
      <c r="G153" s="454"/>
      <c r="H153" s="454"/>
      <c r="I153" s="454"/>
      <c r="J153" s="454"/>
      <c r="K153" s="454"/>
      <c r="L153" s="454"/>
      <c r="M153" s="454"/>
      <c r="N153" s="454"/>
      <c r="O153" s="454"/>
      <c r="P153" s="454"/>
      <c r="Q153" s="454"/>
      <c r="R153" s="454"/>
      <c r="S153" s="454"/>
      <c r="T153" s="454"/>
      <c r="U153" s="454"/>
      <c r="V153" s="455"/>
      <c r="W153" s="345">
        <v>145</v>
      </c>
      <c r="X153" s="434"/>
      <c r="Y153" s="407">
        <f t="shared" si="0"/>
      </c>
      <c r="Z153" s="424"/>
      <c r="AA153" s="424"/>
      <c r="AB153" s="424"/>
      <c r="AC153" s="408"/>
      <c r="AD153" s="407">
        <f t="shared" si="1"/>
      </c>
      <c r="AE153" s="424"/>
      <c r="AF153" s="424"/>
      <c r="AG153" s="424"/>
      <c r="AH153" s="408"/>
      <c r="AI153" s="407">
        <f t="shared" si="2"/>
      </c>
      <c r="AJ153" s="408"/>
      <c r="AK153" s="112">
        <f t="shared" si="3"/>
      </c>
      <c r="AM153" s="239">
        <v>0</v>
      </c>
      <c r="AN153" s="180">
        <v>0</v>
      </c>
      <c r="AO153" s="213"/>
      <c r="AP153" s="74">
        <f t="shared" si="4"/>
        <v>0</v>
      </c>
      <c r="AQ153" s="34"/>
    </row>
    <row r="154" spans="2:43" s="10" customFormat="1" ht="30" customHeight="1">
      <c r="B154" s="15">
        <f t="shared" si="6"/>
        <v>31</v>
      </c>
      <c r="C154" s="345">
        <v>198</v>
      </c>
      <c r="D154" s="472"/>
      <c r="E154" s="434"/>
      <c r="F154" s="340" t="s">
        <v>37</v>
      </c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445"/>
      <c r="W154" s="345">
        <v>146</v>
      </c>
      <c r="X154" s="434"/>
      <c r="Y154" s="313">
        <f t="shared" si="0"/>
        <v>87609196</v>
      </c>
      <c r="Z154" s="429"/>
      <c r="AA154" s="429"/>
      <c r="AB154" s="429"/>
      <c r="AC154" s="413"/>
      <c r="AD154" s="313">
        <f t="shared" si="1"/>
        <v>99964889</v>
      </c>
      <c r="AE154" s="429"/>
      <c r="AF154" s="429"/>
      <c r="AG154" s="429"/>
      <c r="AH154" s="413"/>
      <c r="AI154" s="313">
        <f t="shared" si="2"/>
      </c>
      <c r="AJ154" s="413"/>
      <c r="AK154" s="113">
        <f t="shared" si="3"/>
        <v>99964889</v>
      </c>
      <c r="AM154" s="236">
        <v>87609196</v>
      </c>
      <c r="AN154" s="180">
        <v>99964889</v>
      </c>
      <c r="AO154" s="213"/>
      <c r="AP154" s="75">
        <f t="shared" si="4"/>
        <v>99964889</v>
      </c>
      <c r="AQ154" s="34"/>
    </row>
    <row r="155" spans="2:43" s="22" customFormat="1" ht="39" customHeight="1">
      <c r="B155" s="28"/>
      <c r="C155" s="382"/>
      <c r="D155" s="473"/>
      <c r="E155" s="441"/>
      <c r="F155" s="379" t="s">
        <v>307</v>
      </c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  <c r="V155" s="465"/>
      <c r="W155" s="382">
        <v>147</v>
      </c>
      <c r="X155" s="441"/>
      <c r="Y155" s="407">
        <f t="shared" si="0"/>
      </c>
      <c r="Z155" s="424"/>
      <c r="AA155" s="424"/>
      <c r="AB155" s="424"/>
      <c r="AC155" s="408"/>
      <c r="AD155" s="407">
        <f t="shared" si="1"/>
        <v>898339</v>
      </c>
      <c r="AE155" s="424"/>
      <c r="AF155" s="424"/>
      <c r="AG155" s="424"/>
      <c r="AH155" s="408"/>
      <c r="AI155" s="407">
        <f t="shared" si="2"/>
        <v>898339</v>
      </c>
      <c r="AJ155" s="408"/>
      <c r="AK155" s="112">
        <f t="shared" si="3"/>
      </c>
      <c r="AM155" s="223">
        <v>0</v>
      </c>
      <c r="AN155" s="223">
        <f>SUM(AN156:AN161)</f>
        <v>898339</v>
      </c>
      <c r="AO155" s="223">
        <f>AO156+AO157+AO158+AO159+AO160+AO161</f>
        <v>898339</v>
      </c>
      <c r="AP155" s="223">
        <f t="shared" si="4"/>
        <v>0</v>
      </c>
      <c r="AQ155" s="70"/>
    </row>
    <row r="156" spans="2:43" s="10" customFormat="1" ht="16.5" customHeight="1">
      <c r="B156" s="15">
        <v>32</v>
      </c>
      <c r="C156" s="345">
        <v>31</v>
      </c>
      <c r="D156" s="472"/>
      <c r="E156" s="434"/>
      <c r="F156" s="446" t="s">
        <v>38</v>
      </c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8"/>
      <c r="W156" s="345">
        <v>148</v>
      </c>
      <c r="X156" s="434"/>
      <c r="Y156" s="407">
        <f t="shared" si="0"/>
      </c>
      <c r="Z156" s="424"/>
      <c r="AA156" s="424"/>
      <c r="AB156" s="424"/>
      <c r="AC156" s="408"/>
      <c r="AD156" s="407">
        <f t="shared" si="1"/>
      </c>
      <c r="AE156" s="424"/>
      <c r="AF156" s="424"/>
      <c r="AG156" s="424"/>
      <c r="AH156" s="408"/>
      <c r="AI156" s="407">
        <f t="shared" si="2"/>
      </c>
      <c r="AJ156" s="408"/>
      <c r="AK156" s="112">
        <f t="shared" si="3"/>
      </c>
      <c r="AM156" s="238">
        <v>0</v>
      </c>
      <c r="AN156" s="180">
        <v>0</v>
      </c>
      <c r="AO156" s="180">
        <v>0</v>
      </c>
      <c r="AP156" s="74">
        <v>0</v>
      </c>
      <c r="AQ156" s="34"/>
    </row>
    <row r="157" spans="2:43" s="10" customFormat="1" ht="16.5" customHeight="1">
      <c r="B157" s="15">
        <f t="shared" si="6"/>
        <v>33</v>
      </c>
      <c r="C157" s="345">
        <v>32</v>
      </c>
      <c r="D157" s="472"/>
      <c r="E157" s="434"/>
      <c r="F157" s="446" t="s">
        <v>39</v>
      </c>
      <c r="G157" s="447"/>
      <c r="H157" s="447"/>
      <c r="I157" s="447"/>
      <c r="J157" s="447"/>
      <c r="K157" s="447"/>
      <c r="L157" s="447"/>
      <c r="M157" s="447"/>
      <c r="N157" s="447"/>
      <c r="O157" s="447"/>
      <c r="P157" s="447"/>
      <c r="Q157" s="447"/>
      <c r="R157" s="447"/>
      <c r="S157" s="447"/>
      <c r="T157" s="447"/>
      <c r="U157" s="447"/>
      <c r="V157" s="448"/>
      <c r="W157" s="345">
        <v>149</v>
      </c>
      <c r="X157" s="434"/>
      <c r="Y157" s="407">
        <f t="shared" si="0"/>
      </c>
      <c r="Z157" s="424"/>
      <c r="AA157" s="424"/>
      <c r="AB157" s="424"/>
      <c r="AC157" s="408"/>
      <c r="AD157" s="407">
        <f t="shared" si="1"/>
      </c>
      <c r="AE157" s="424"/>
      <c r="AF157" s="424"/>
      <c r="AG157" s="424"/>
      <c r="AH157" s="408"/>
      <c r="AI157" s="407">
        <f t="shared" si="2"/>
      </c>
      <c r="AJ157" s="408"/>
      <c r="AK157" s="112">
        <f t="shared" si="3"/>
      </c>
      <c r="AM157" s="216">
        <v>0</v>
      </c>
      <c r="AN157" s="180">
        <v>0</v>
      </c>
      <c r="AO157" s="180">
        <v>0</v>
      </c>
      <c r="AP157" s="74">
        <f t="shared" si="4"/>
        <v>0</v>
      </c>
      <c r="AQ157" s="34"/>
    </row>
    <row r="158" spans="2:43" s="10" customFormat="1" ht="16.5" customHeight="1">
      <c r="B158" s="15">
        <f t="shared" si="6"/>
        <v>34</v>
      </c>
      <c r="C158" s="345">
        <v>36</v>
      </c>
      <c r="D158" s="472"/>
      <c r="E158" s="434"/>
      <c r="F158" s="446" t="s">
        <v>40</v>
      </c>
      <c r="G158" s="447"/>
      <c r="H158" s="447"/>
      <c r="I158" s="447"/>
      <c r="J158" s="447"/>
      <c r="K158" s="447"/>
      <c r="L158" s="447"/>
      <c r="M158" s="447"/>
      <c r="N158" s="447"/>
      <c r="O158" s="447"/>
      <c r="P158" s="447"/>
      <c r="Q158" s="447"/>
      <c r="R158" s="447"/>
      <c r="S158" s="447"/>
      <c r="T158" s="447"/>
      <c r="U158" s="447"/>
      <c r="V158" s="448"/>
      <c r="W158" s="345">
        <v>150</v>
      </c>
      <c r="X158" s="434"/>
      <c r="Y158" s="407">
        <f t="shared" si="0"/>
      </c>
      <c r="Z158" s="424"/>
      <c r="AA158" s="424"/>
      <c r="AB158" s="424"/>
      <c r="AC158" s="408"/>
      <c r="AD158" s="313">
        <f t="shared" si="1"/>
        <v>898339</v>
      </c>
      <c r="AE158" s="429"/>
      <c r="AF158" s="429"/>
      <c r="AG158" s="429"/>
      <c r="AH158" s="413"/>
      <c r="AI158" s="313">
        <f t="shared" si="2"/>
        <v>898339</v>
      </c>
      <c r="AJ158" s="413"/>
      <c r="AK158" s="112">
        <f t="shared" si="3"/>
      </c>
      <c r="AM158" s="216">
        <v>0</v>
      </c>
      <c r="AN158" s="180">
        <v>898339</v>
      </c>
      <c r="AO158" s="180">
        <v>898339</v>
      </c>
      <c r="AP158" s="74">
        <f t="shared" si="4"/>
        <v>0</v>
      </c>
      <c r="AQ158" s="34"/>
    </row>
    <row r="159" spans="2:43" s="10" customFormat="1" ht="16.5" customHeight="1">
      <c r="B159" s="15">
        <f t="shared" si="6"/>
        <v>35</v>
      </c>
      <c r="C159" s="345">
        <v>60</v>
      </c>
      <c r="D159" s="472"/>
      <c r="E159" s="434"/>
      <c r="F159" s="446" t="s">
        <v>193</v>
      </c>
      <c r="G159" s="447"/>
      <c r="H159" s="447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7"/>
      <c r="T159" s="447"/>
      <c r="U159" s="447"/>
      <c r="V159" s="448"/>
      <c r="W159" s="345">
        <v>151</v>
      </c>
      <c r="X159" s="434"/>
      <c r="Y159" s="407">
        <f t="shared" si="0"/>
      </c>
      <c r="Z159" s="424"/>
      <c r="AA159" s="424"/>
      <c r="AB159" s="424"/>
      <c r="AC159" s="408"/>
      <c r="AD159" s="407">
        <f t="shared" si="1"/>
      </c>
      <c r="AE159" s="424"/>
      <c r="AF159" s="424"/>
      <c r="AG159" s="424"/>
      <c r="AH159" s="408"/>
      <c r="AI159" s="407">
        <f t="shared" si="2"/>
      </c>
      <c r="AJ159" s="408"/>
      <c r="AK159" s="112">
        <f t="shared" si="3"/>
      </c>
      <c r="AM159" s="216">
        <v>0</v>
      </c>
      <c r="AN159" s="180">
        <v>0</v>
      </c>
      <c r="AO159" s="180">
        <v>0</v>
      </c>
      <c r="AP159" s="74">
        <f t="shared" si="4"/>
        <v>0</v>
      </c>
      <c r="AQ159" s="34"/>
    </row>
    <row r="160" spans="2:43" s="10" customFormat="1" ht="16.5" customHeight="1">
      <c r="B160" s="15">
        <f t="shared" si="6"/>
        <v>36</v>
      </c>
      <c r="C160" s="345">
        <v>63</v>
      </c>
      <c r="D160" s="472"/>
      <c r="E160" s="434"/>
      <c r="F160" s="446" t="s">
        <v>41</v>
      </c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8"/>
      <c r="W160" s="345">
        <v>152</v>
      </c>
      <c r="X160" s="434"/>
      <c r="Y160" s="407">
        <f t="shared" si="0"/>
      </c>
      <c r="Z160" s="424"/>
      <c r="AA160" s="424"/>
      <c r="AB160" s="424"/>
      <c r="AC160" s="408"/>
      <c r="AD160" s="407">
        <f t="shared" si="1"/>
      </c>
      <c r="AE160" s="424"/>
      <c r="AF160" s="424"/>
      <c r="AG160" s="424"/>
      <c r="AH160" s="408"/>
      <c r="AI160" s="407">
        <f t="shared" si="2"/>
      </c>
      <c r="AJ160" s="408"/>
      <c r="AK160" s="112">
        <f t="shared" si="3"/>
      </c>
      <c r="AM160" s="216">
        <v>0</v>
      </c>
      <c r="AN160" s="180">
        <v>0</v>
      </c>
      <c r="AO160" s="180">
        <v>0</v>
      </c>
      <c r="AP160" s="74">
        <f t="shared" si="4"/>
        <v>0</v>
      </c>
      <c r="AQ160" s="34"/>
    </row>
    <row r="161" spans="2:43" s="10" customFormat="1" ht="16.5" customHeight="1">
      <c r="B161" s="15">
        <f t="shared" si="6"/>
        <v>37</v>
      </c>
      <c r="C161" s="345" t="s">
        <v>42</v>
      </c>
      <c r="D161" s="472"/>
      <c r="E161" s="434"/>
      <c r="F161" s="446" t="s">
        <v>43</v>
      </c>
      <c r="G161" s="447"/>
      <c r="H161" s="447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8"/>
      <c r="W161" s="345">
        <v>153</v>
      </c>
      <c r="X161" s="434"/>
      <c r="Y161" s="407">
        <f t="shared" si="0"/>
      </c>
      <c r="Z161" s="424"/>
      <c r="AA161" s="424"/>
      <c r="AB161" s="424"/>
      <c r="AC161" s="408"/>
      <c r="AD161" s="407">
        <f t="shared" si="1"/>
      </c>
      <c r="AE161" s="424"/>
      <c r="AF161" s="424"/>
      <c r="AG161" s="424"/>
      <c r="AH161" s="408"/>
      <c r="AI161" s="407">
        <f t="shared" si="2"/>
      </c>
      <c r="AJ161" s="408"/>
      <c r="AK161" s="112">
        <f t="shared" si="3"/>
      </c>
      <c r="AM161" s="216">
        <v>0</v>
      </c>
      <c r="AN161" s="180">
        <v>0</v>
      </c>
      <c r="AO161" s="180">
        <v>0</v>
      </c>
      <c r="AP161" s="74">
        <f t="shared" si="4"/>
        <v>0</v>
      </c>
      <c r="AQ161" s="34"/>
    </row>
    <row r="162" spans="2:43" s="22" customFormat="1" ht="38.25" customHeight="1">
      <c r="B162" s="28"/>
      <c r="C162" s="382"/>
      <c r="D162" s="473"/>
      <c r="E162" s="441"/>
      <c r="F162" s="379" t="s">
        <v>292</v>
      </c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  <c r="V162" s="465"/>
      <c r="W162" s="382">
        <v>154</v>
      </c>
      <c r="X162" s="441"/>
      <c r="Y162" s="407">
        <f t="shared" si="0"/>
      </c>
      <c r="Z162" s="424"/>
      <c r="AA162" s="424"/>
      <c r="AB162" s="424"/>
      <c r="AC162" s="408"/>
      <c r="AD162" s="407">
        <f t="shared" si="1"/>
      </c>
      <c r="AE162" s="424"/>
      <c r="AF162" s="424"/>
      <c r="AG162" s="424"/>
      <c r="AH162" s="408"/>
      <c r="AI162" s="407">
        <f t="shared" si="2"/>
      </c>
      <c r="AJ162" s="408"/>
      <c r="AK162" s="112">
        <f t="shared" si="3"/>
      </c>
      <c r="AM162" s="223">
        <f>SUM(AM163:AM165)</f>
        <v>0</v>
      </c>
      <c r="AN162" s="223">
        <f>SUM(AN163:AN165)</f>
        <v>0</v>
      </c>
      <c r="AO162" s="223">
        <f>AO163+AO164+AO165</f>
        <v>0</v>
      </c>
      <c r="AP162" s="223">
        <f t="shared" si="4"/>
        <v>0</v>
      </c>
      <c r="AQ162" s="70"/>
    </row>
    <row r="163" spans="2:43" s="10" customFormat="1" ht="25.5" customHeight="1">
      <c r="B163" s="15">
        <v>38</v>
      </c>
      <c r="C163" s="344" t="s">
        <v>214</v>
      </c>
      <c r="D163" s="481"/>
      <c r="E163" s="482"/>
      <c r="F163" s="340" t="s">
        <v>44</v>
      </c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341"/>
      <c r="T163" s="341"/>
      <c r="U163" s="341"/>
      <c r="V163" s="445"/>
      <c r="W163" s="345">
        <v>155</v>
      </c>
      <c r="X163" s="434"/>
      <c r="Y163" s="407">
        <f t="shared" si="0"/>
      </c>
      <c r="Z163" s="424"/>
      <c r="AA163" s="424"/>
      <c r="AB163" s="424"/>
      <c r="AC163" s="408"/>
      <c r="AD163" s="407">
        <f t="shared" si="1"/>
      </c>
      <c r="AE163" s="424"/>
      <c r="AF163" s="424"/>
      <c r="AG163" s="424"/>
      <c r="AH163" s="408"/>
      <c r="AI163" s="407">
        <f t="shared" si="2"/>
      </c>
      <c r="AJ163" s="408"/>
      <c r="AK163" s="112">
        <f t="shared" si="3"/>
      </c>
      <c r="AM163" s="216">
        <v>0</v>
      </c>
      <c r="AN163" s="180">
        <v>0</v>
      </c>
      <c r="AO163" s="213">
        <v>0</v>
      </c>
      <c r="AP163" s="74">
        <f t="shared" si="4"/>
        <v>0</v>
      </c>
      <c r="AQ163" s="34"/>
    </row>
    <row r="164" spans="2:43" s="10" customFormat="1" ht="16.5" customHeight="1">
      <c r="B164" s="15">
        <f t="shared" si="6"/>
        <v>39</v>
      </c>
      <c r="C164" s="344" t="s">
        <v>185</v>
      </c>
      <c r="D164" s="481"/>
      <c r="E164" s="482"/>
      <c r="F164" s="446" t="s">
        <v>45</v>
      </c>
      <c r="G164" s="447"/>
      <c r="H164" s="447"/>
      <c r="I164" s="447"/>
      <c r="J164" s="447"/>
      <c r="K164" s="447"/>
      <c r="L164" s="447"/>
      <c r="M164" s="447"/>
      <c r="N164" s="447"/>
      <c r="O164" s="447"/>
      <c r="P164" s="447"/>
      <c r="Q164" s="447"/>
      <c r="R164" s="447"/>
      <c r="S164" s="447"/>
      <c r="T164" s="447"/>
      <c r="U164" s="447"/>
      <c r="V164" s="448"/>
      <c r="W164" s="345">
        <v>156</v>
      </c>
      <c r="X164" s="434"/>
      <c r="Y164" s="407">
        <f t="shared" si="0"/>
      </c>
      <c r="Z164" s="424"/>
      <c r="AA164" s="424"/>
      <c r="AB164" s="424"/>
      <c r="AC164" s="408"/>
      <c r="AD164" s="407">
        <f t="shared" si="1"/>
      </c>
      <c r="AE164" s="424"/>
      <c r="AF164" s="424"/>
      <c r="AG164" s="424"/>
      <c r="AH164" s="408"/>
      <c r="AI164" s="407">
        <f t="shared" si="2"/>
      </c>
      <c r="AJ164" s="408"/>
      <c r="AK164" s="112">
        <f t="shared" si="3"/>
      </c>
      <c r="AM164" s="216">
        <v>0</v>
      </c>
      <c r="AN164" s="180">
        <v>0</v>
      </c>
      <c r="AO164" s="213">
        <v>0</v>
      </c>
      <c r="AP164" s="74">
        <f t="shared" si="4"/>
        <v>0</v>
      </c>
      <c r="AQ164" s="34"/>
    </row>
    <row r="165" spans="2:43" s="10" customFormat="1" ht="16.5" customHeight="1">
      <c r="B165" s="15">
        <f t="shared" si="6"/>
        <v>40</v>
      </c>
      <c r="C165" s="344" t="s">
        <v>229</v>
      </c>
      <c r="D165" s="481"/>
      <c r="E165" s="482"/>
      <c r="F165" s="340" t="s">
        <v>293</v>
      </c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445"/>
      <c r="W165" s="345">
        <v>157</v>
      </c>
      <c r="X165" s="434"/>
      <c r="Y165" s="407">
        <f t="shared" si="0"/>
      </c>
      <c r="Z165" s="424"/>
      <c r="AA165" s="424"/>
      <c r="AB165" s="424"/>
      <c r="AC165" s="408"/>
      <c r="AD165" s="407">
        <f t="shared" si="1"/>
      </c>
      <c r="AE165" s="424"/>
      <c r="AF165" s="424"/>
      <c r="AG165" s="424"/>
      <c r="AH165" s="408"/>
      <c r="AI165" s="407">
        <f t="shared" si="2"/>
      </c>
      <c r="AJ165" s="408"/>
      <c r="AK165" s="112">
        <f t="shared" si="3"/>
      </c>
      <c r="AM165" s="216">
        <v>0</v>
      </c>
      <c r="AN165" s="180">
        <v>0</v>
      </c>
      <c r="AO165" s="213"/>
      <c r="AP165" s="74">
        <f t="shared" si="4"/>
        <v>0</v>
      </c>
      <c r="AQ165" s="34"/>
    </row>
    <row r="166" spans="2:43" s="10" customFormat="1" ht="16.5" customHeight="1">
      <c r="B166" s="15">
        <f t="shared" si="6"/>
        <v>41</v>
      </c>
      <c r="C166" s="344" t="s">
        <v>46</v>
      </c>
      <c r="D166" s="481"/>
      <c r="E166" s="482"/>
      <c r="F166" s="466" t="s">
        <v>320</v>
      </c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468"/>
      <c r="W166" s="345">
        <v>158</v>
      </c>
      <c r="X166" s="434"/>
      <c r="Y166" s="407">
        <f t="shared" si="0"/>
      </c>
      <c r="Z166" s="424"/>
      <c r="AA166" s="424"/>
      <c r="AB166" s="424"/>
      <c r="AC166" s="408"/>
      <c r="AD166" s="407">
        <f t="shared" si="1"/>
      </c>
      <c r="AE166" s="424"/>
      <c r="AF166" s="424"/>
      <c r="AG166" s="424"/>
      <c r="AH166" s="408"/>
      <c r="AI166" s="407">
        <f t="shared" si="2"/>
      </c>
      <c r="AJ166" s="408"/>
      <c r="AK166" s="112">
        <f t="shared" si="3"/>
      </c>
      <c r="AM166" s="216">
        <v>0</v>
      </c>
      <c r="AN166" s="180">
        <v>0</v>
      </c>
      <c r="AO166" s="180">
        <v>0</v>
      </c>
      <c r="AP166" s="74">
        <f t="shared" si="4"/>
        <v>0</v>
      </c>
      <c r="AQ166" s="34"/>
    </row>
    <row r="167" spans="2:43" s="10" customFormat="1" ht="25.5" customHeight="1">
      <c r="B167" s="15"/>
      <c r="C167" s="344"/>
      <c r="D167" s="481"/>
      <c r="E167" s="482"/>
      <c r="F167" s="342" t="s">
        <v>294</v>
      </c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452"/>
      <c r="W167" s="345">
        <v>159</v>
      </c>
      <c r="X167" s="434"/>
      <c r="Y167" s="407">
        <f t="shared" si="0"/>
        <v>348493320</v>
      </c>
      <c r="Z167" s="424"/>
      <c r="AA167" s="424"/>
      <c r="AB167" s="424"/>
      <c r="AC167" s="408"/>
      <c r="AD167" s="407">
        <f t="shared" si="1"/>
        <v>452182264</v>
      </c>
      <c r="AE167" s="424"/>
      <c r="AF167" s="424"/>
      <c r="AG167" s="424"/>
      <c r="AH167" s="408"/>
      <c r="AI167" s="407">
        <f t="shared" si="2"/>
        <v>58649474</v>
      </c>
      <c r="AJ167" s="408"/>
      <c r="AK167" s="112">
        <f t="shared" si="3"/>
        <v>393532790</v>
      </c>
      <c r="AM167" s="225">
        <f>+AM111+AM128+AM155+AM162+AM166</f>
        <v>348493320</v>
      </c>
      <c r="AN167" s="225">
        <f>+AN111+AN128+AN155+AN162+AN166</f>
        <v>452182264</v>
      </c>
      <c r="AO167" s="225">
        <f>AO111+AO128+AO155+AO166</f>
        <v>58649474</v>
      </c>
      <c r="AP167" s="226">
        <f t="shared" si="4"/>
        <v>393532790</v>
      </c>
      <c r="AQ167" s="34"/>
    </row>
    <row r="168" spans="2:43" s="10" customFormat="1" ht="30" customHeight="1">
      <c r="B168" s="15">
        <v>42</v>
      </c>
      <c r="C168" s="344" t="s">
        <v>47</v>
      </c>
      <c r="D168" s="481"/>
      <c r="E168" s="482"/>
      <c r="F168" s="342" t="s">
        <v>162</v>
      </c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452"/>
      <c r="W168" s="345">
        <v>160</v>
      </c>
      <c r="X168" s="434"/>
      <c r="Y168" s="407">
        <f t="shared" si="0"/>
        <v>32024205</v>
      </c>
      <c r="Z168" s="424"/>
      <c r="AA168" s="424"/>
      <c r="AB168" s="424"/>
      <c r="AC168" s="408"/>
      <c r="AD168" s="407">
        <f t="shared" si="1"/>
        <v>32024205</v>
      </c>
      <c r="AE168" s="424"/>
      <c r="AF168" s="424"/>
      <c r="AG168" s="424"/>
      <c r="AH168" s="408"/>
      <c r="AI168" s="407">
        <f t="shared" si="2"/>
      </c>
      <c r="AJ168" s="408"/>
      <c r="AK168" s="112">
        <f t="shared" si="3"/>
        <v>32024205</v>
      </c>
      <c r="AM168" s="240">
        <v>32024205</v>
      </c>
      <c r="AN168" s="217">
        <v>32024205</v>
      </c>
      <c r="AO168" s="218">
        <v>0</v>
      </c>
      <c r="AP168" s="78">
        <f t="shared" si="4"/>
        <v>32024205</v>
      </c>
      <c r="AQ168" s="34"/>
    </row>
    <row r="169" spans="2:43" s="10" customFormat="1" ht="15.75" customHeight="1">
      <c r="B169" s="483" t="s">
        <v>5</v>
      </c>
      <c r="C169" s="435" t="s">
        <v>6</v>
      </c>
      <c r="D169" s="478"/>
      <c r="E169" s="436"/>
      <c r="F169" s="456" t="s">
        <v>7</v>
      </c>
      <c r="G169" s="457"/>
      <c r="H169" s="457"/>
      <c r="I169" s="457"/>
      <c r="J169" s="457"/>
      <c r="K169" s="457"/>
      <c r="L169" s="457"/>
      <c r="M169" s="457"/>
      <c r="N169" s="457"/>
      <c r="O169" s="457"/>
      <c r="P169" s="457"/>
      <c r="Q169" s="457"/>
      <c r="R169" s="457"/>
      <c r="S169" s="457"/>
      <c r="T169" s="457"/>
      <c r="U169" s="457"/>
      <c r="V169" s="458"/>
      <c r="W169" s="435" t="s">
        <v>231</v>
      </c>
      <c r="X169" s="436"/>
      <c r="Y169" s="415" t="s">
        <v>8</v>
      </c>
      <c r="Z169" s="415"/>
      <c r="AA169" s="415"/>
      <c r="AB169" s="415"/>
      <c r="AC169" s="415"/>
      <c r="AD169" s="415"/>
      <c r="AE169" s="415"/>
      <c r="AF169" s="415"/>
      <c r="AG169" s="415"/>
      <c r="AH169" s="415"/>
      <c r="AI169" s="53"/>
      <c r="AJ169" s="53"/>
      <c r="AK169" s="53"/>
      <c r="AM169" s="229" t="s">
        <v>360</v>
      </c>
      <c r="AN169" s="230" t="s">
        <v>360</v>
      </c>
      <c r="AO169" s="219"/>
      <c r="AP169" s="81"/>
      <c r="AQ169" s="34"/>
    </row>
    <row r="170" spans="2:43" s="10" customFormat="1" ht="15.75" customHeight="1">
      <c r="B170" s="484"/>
      <c r="C170" s="437"/>
      <c r="D170" s="479"/>
      <c r="E170" s="438"/>
      <c r="F170" s="459"/>
      <c r="G170" s="460"/>
      <c r="H170" s="460"/>
      <c r="I170" s="460"/>
      <c r="J170" s="460"/>
      <c r="K170" s="460"/>
      <c r="L170" s="460"/>
      <c r="M170" s="460"/>
      <c r="N170" s="460"/>
      <c r="O170" s="460"/>
      <c r="P170" s="460"/>
      <c r="Q170" s="460"/>
      <c r="R170" s="460"/>
      <c r="S170" s="460"/>
      <c r="T170" s="460"/>
      <c r="U170" s="460"/>
      <c r="V170" s="461"/>
      <c r="W170" s="437"/>
      <c r="X170" s="438"/>
      <c r="Y170" s="442" t="s">
        <v>9</v>
      </c>
      <c r="Z170" s="443"/>
      <c r="AA170" s="443"/>
      <c r="AB170" s="443"/>
      <c r="AC170" s="444"/>
      <c r="AD170" s="416" t="s">
        <v>239</v>
      </c>
      <c r="AE170" s="416"/>
      <c r="AF170" s="416"/>
      <c r="AG170" s="416"/>
      <c r="AH170" s="416"/>
      <c r="AI170" s="53"/>
      <c r="AJ170" s="53"/>
      <c r="AK170" s="53"/>
      <c r="AM170" s="229" t="s">
        <v>360</v>
      </c>
      <c r="AN170" s="230" t="s">
        <v>360</v>
      </c>
      <c r="AO170" s="219"/>
      <c r="AP170" s="81"/>
      <c r="AQ170" s="34"/>
    </row>
    <row r="171" spans="2:43" s="10" customFormat="1" ht="21.75" customHeight="1">
      <c r="B171" s="485"/>
      <c r="C171" s="439"/>
      <c r="D171" s="480"/>
      <c r="E171" s="440"/>
      <c r="F171" s="462"/>
      <c r="G171" s="463"/>
      <c r="H171" s="463"/>
      <c r="I171" s="463"/>
      <c r="J171" s="463"/>
      <c r="K171" s="463"/>
      <c r="L171" s="463"/>
      <c r="M171" s="463"/>
      <c r="N171" s="463"/>
      <c r="O171" s="463"/>
      <c r="P171" s="463"/>
      <c r="Q171" s="463"/>
      <c r="R171" s="463"/>
      <c r="S171" s="463"/>
      <c r="T171" s="463"/>
      <c r="U171" s="463"/>
      <c r="V171" s="464"/>
      <c r="W171" s="439"/>
      <c r="X171" s="440"/>
      <c r="Y171" s="421"/>
      <c r="Z171" s="422"/>
      <c r="AA171" s="422"/>
      <c r="AB171" s="422"/>
      <c r="AC171" s="423"/>
      <c r="AD171" s="416"/>
      <c r="AE171" s="416"/>
      <c r="AF171" s="416"/>
      <c r="AG171" s="416"/>
      <c r="AH171" s="416"/>
      <c r="AI171" s="53"/>
      <c r="AJ171" s="53"/>
      <c r="AK171" s="53"/>
      <c r="AM171" s="229" t="s">
        <v>360</v>
      </c>
      <c r="AN171" s="230" t="s">
        <v>360</v>
      </c>
      <c r="AO171" s="219"/>
      <c r="AP171" s="81"/>
      <c r="AQ171" s="34"/>
    </row>
    <row r="172" spans="2:41" s="22" customFormat="1" ht="15" customHeight="1">
      <c r="B172" s="83">
        <v>1</v>
      </c>
      <c r="C172" s="409">
        <v>2</v>
      </c>
      <c r="D172" s="426"/>
      <c r="E172" s="410"/>
      <c r="F172" s="409">
        <v>3</v>
      </c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  <c r="U172" s="426"/>
      <c r="V172" s="410"/>
      <c r="W172" s="409">
        <v>4</v>
      </c>
      <c r="X172" s="410"/>
      <c r="Y172" s="409">
        <v>5</v>
      </c>
      <c r="Z172" s="426"/>
      <c r="AA172" s="426"/>
      <c r="AB172" s="426"/>
      <c r="AC172" s="410"/>
      <c r="AD172" s="430">
        <v>6</v>
      </c>
      <c r="AE172" s="430"/>
      <c r="AF172" s="430"/>
      <c r="AG172" s="430"/>
      <c r="AH172" s="430"/>
      <c r="AM172" s="231" t="s">
        <v>360</v>
      </c>
      <c r="AN172" s="231" t="s">
        <v>360</v>
      </c>
      <c r="AO172" s="220"/>
    </row>
    <row r="173" spans="2:41" s="22" customFormat="1" ht="38.25" customHeight="1">
      <c r="B173" s="15"/>
      <c r="C173" s="345"/>
      <c r="D173" s="472"/>
      <c r="E173" s="434"/>
      <c r="F173" s="469" t="s">
        <v>362</v>
      </c>
      <c r="G173" s="470"/>
      <c r="H173" s="470"/>
      <c r="I173" s="470"/>
      <c r="J173" s="470"/>
      <c r="K173" s="470"/>
      <c r="L173" s="470"/>
      <c r="M173" s="470"/>
      <c r="N173" s="470"/>
      <c r="O173" s="470"/>
      <c r="P173" s="470"/>
      <c r="Q173" s="470"/>
      <c r="R173" s="470"/>
      <c r="S173" s="470"/>
      <c r="T173" s="470"/>
      <c r="U173" s="470"/>
      <c r="V173" s="471"/>
      <c r="W173" s="345">
        <v>161</v>
      </c>
      <c r="X173" s="434"/>
      <c r="Y173" s="313">
        <f t="shared" si="0"/>
        <v>259637691</v>
      </c>
      <c r="Z173" s="429"/>
      <c r="AA173" s="429"/>
      <c r="AB173" s="429"/>
      <c r="AC173" s="413"/>
      <c r="AD173" s="425">
        <f aca="true" t="shared" si="7" ref="AD173:AD187">IF(AN173&lt;=0,"",AN173)</f>
        <v>292321468</v>
      </c>
      <c r="AE173" s="425"/>
      <c r="AF173" s="425"/>
      <c r="AG173" s="425"/>
      <c r="AH173" s="425"/>
      <c r="AM173" s="190">
        <f>AM174+AM175</f>
        <v>259637691</v>
      </c>
      <c r="AN173" s="190">
        <f>AN174+AN175</f>
        <v>292321468</v>
      </c>
      <c r="AO173" s="220"/>
    </row>
    <row r="174" spans="2:41" s="10" customFormat="1" ht="18.75" customHeight="1">
      <c r="B174" s="15">
        <v>43</v>
      </c>
      <c r="C174" s="345">
        <v>900</v>
      </c>
      <c r="D174" s="472"/>
      <c r="E174" s="434"/>
      <c r="F174" s="446" t="s">
        <v>48</v>
      </c>
      <c r="G174" s="447"/>
      <c r="H174" s="447"/>
      <c r="I174" s="447"/>
      <c r="J174" s="447"/>
      <c r="K174" s="447"/>
      <c r="L174" s="447"/>
      <c r="M174" s="447"/>
      <c r="N174" s="447"/>
      <c r="O174" s="447"/>
      <c r="P174" s="447"/>
      <c r="Q174" s="447"/>
      <c r="R174" s="447"/>
      <c r="S174" s="447"/>
      <c r="T174" s="447"/>
      <c r="U174" s="447"/>
      <c r="V174" s="448"/>
      <c r="W174" s="345">
        <v>162</v>
      </c>
      <c r="X174" s="434"/>
      <c r="Y174" s="313">
        <f t="shared" si="0"/>
        <v>259637691</v>
      </c>
      <c r="Z174" s="429"/>
      <c r="AA174" s="429"/>
      <c r="AB174" s="429"/>
      <c r="AC174" s="413"/>
      <c r="AD174" s="425">
        <f t="shared" si="7"/>
        <v>292321468</v>
      </c>
      <c r="AE174" s="425"/>
      <c r="AF174" s="425"/>
      <c r="AG174" s="425"/>
      <c r="AH174" s="425"/>
      <c r="AM174" s="235">
        <v>259637691</v>
      </c>
      <c r="AN174" s="180">
        <v>292321468</v>
      </c>
      <c r="AO174" s="221"/>
    </row>
    <row r="175" spans="2:41" s="10" customFormat="1" ht="54" customHeight="1">
      <c r="B175" s="15">
        <f>B174+1</f>
        <v>44</v>
      </c>
      <c r="C175" s="345">
        <v>901</v>
      </c>
      <c r="D175" s="472"/>
      <c r="E175" s="434"/>
      <c r="F175" s="340" t="s">
        <v>235</v>
      </c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341"/>
      <c r="T175" s="341"/>
      <c r="U175" s="341"/>
      <c r="V175" s="445"/>
      <c r="W175" s="345">
        <v>163</v>
      </c>
      <c r="X175" s="434"/>
      <c r="Y175" s="407">
        <f t="shared" si="0"/>
      </c>
      <c r="Z175" s="424"/>
      <c r="AA175" s="424"/>
      <c r="AB175" s="424"/>
      <c r="AC175" s="408"/>
      <c r="AD175" s="414">
        <f t="shared" si="7"/>
      </c>
      <c r="AE175" s="414"/>
      <c r="AF175" s="414"/>
      <c r="AG175" s="414"/>
      <c r="AH175" s="414"/>
      <c r="AM175" s="235">
        <v>0</v>
      </c>
      <c r="AN175" s="180">
        <v>0</v>
      </c>
      <c r="AO175" s="221"/>
    </row>
    <row r="176" spans="2:41" s="10" customFormat="1" ht="16.5" customHeight="1">
      <c r="B176" s="15">
        <f>B175+1</f>
        <v>45</v>
      </c>
      <c r="C176" s="345">
        <v>91</v>
      </c>
      <c r="D176" s="472"/>
      <c r="E176" s="434"/>
      <c r="F176" s="466" t="s">
        <v>321</v>
      </c>
      <c r="G176" s="467"/>
      <c r="H176" s="467"/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467"/>
      <c r="T176" s="467"/>
      <c r="U176" s="467"/>
      <c r="V176" s="468"/>
      <c r="W176" s="345">
        <v>164</v>
      </c>
      <c r="X176" s="434"/>
      <c r="Y176" s="407">
        <f t="shared" si="0"/>
      </c>
      <c r="Z176" s="424"/>
      <c r="AA176" s="424"/>
      <c r="AB176" s="424"/>
      <c r="AC176" s="408"/>
      <c r="AD176" s="414">
        <f t="shared" si="7"/>
      </c>
      <c r="AE176" s="414"/>
      <c r="AF176" s="414"/>
      <c r="AG176" s="414"/>
      <c r="AH176" s="414"/>
      <c r="AM176" s="216">
        <v>0</v>
      </c>
      <c r="AN176" s="216">
        <v>0</v>
      </c>
      <c r="AO176" s="221"/>
    </row>
    <row r="177" spans="2:41" s="10" customFormat="1" ht="30" customHeight="1">
      <c r="B177" s="15"/>
      <c r="C177" s="345"/>
      <c r="D177" s="472"/>
      <c r="E177" s="434"/>
      <c r="F177" s="453" t="s">
        <v>322</v>
      </c>
      <c r="G177" s="454"/>
      <c r="H177" s="454"/>
      <c r="I177" s="454"/>
      <c r="J177" s="454"/>
      <c r="K177" s="454"/>
      <c r="L177" s="454"/>
      <c r="M177" s="454"/>
      <c r="N177" s="454"/>
      <c r="O177" s="454"/>
      <c r="P177" s="454"/>
      <c r="Q177" s="454"/>
      <c r="R177" s="454"/>
      <c r="S177" s="454"/>
      <c r="T177" s="454"/>
      <c r="U177" s="454"/>
      <c r="V177" s="455"/>
      <c r="W177" s="345">
        <v>165</v>
      </c>
      <c r="X177" s="434"/>
      <c r="Y177" s="313">
        <f t="shared" si="0"/>
        <v>39741062</v>
      </c>
      <c r="Z177" s="429"/>
      <c r="AA177" s="429"/>
      <c r="AB177" s="429"/>
      <c r="AC177" s="413"/>
      <c r="AD177" s="425">
        <f t="shared" si="7"/>
        <v>37791681</v>
      </c>
      <c r="AE177" s="425"/>
      <c r="AF177" s="425"/>
      <c r="AG177" s="425"/>
      <c r="AH177" s="425"/>
      <c r="AM177" s="224">
        <f>SUM(AM178:AM184)</f>
        <v>39741062</v>
      </c>
      <c r="AN177" s="224">
        <f>SUM(AN178:AN184)</f>
        <v>37791681</v>
      </c>
      <c r="AO177" s="221"/>
    </row>
    <row r="178" spans="2:41" s="10" customFormat="1" ht="18.75" customHeight="1">
      <c r="B178" s="15">
        <v>46</v>
      </c>
      <c r="C178" s="345">
        <v>920</v>
      </c>
      <c r="D178" s="472"/>
      <c r="E178" s="434"/>
      <c r="F178" s="446" t="s">
        <v>49</v>
      </c>
      <c r="G178" s="447"/>
      <c r="H178" s="447"/>
      <c r="I178" s="447"/>
      <c r="J178" s="447"/>
      <c r="K178" s="447"/>
      <c r="L178" s="447"/>
      <c r="M178" s="447"/>
      <c r="N178" s="447"/>
      <c r="O178" s="447"/>
      <c r="P178" s="447"/>
      <c r="Q178" s="447"/>
      <c r="R178" s="447"/>
      <c r="S178" s="447"/>
      <c r="T178" s="447"/>
      <c r="U178" s="447"/>
      <c r="V178" s="448"/>
      <c r="W178" s="345">
        <v>166</v>
      </c>
      <c r="X178" s="434"/>
      <c r="Y178" s="407">
        <f t="shared" si="0"/>
      </c>
      <c r="Z178" s="424"/>
      <c r="AA178" s="424"/>
      <c r="AB178" s="424"/>
      <c r="AC178" s="408"/>
      <c r="AD178" s="414">
        <f t="shared" si="7"/>
      </c>
      <c r="AE178" s="414"/>
      <c r="AF178" s="414"/>
      <c r="AG178" s="414"/>
      <c r="AH178" s="414"/>
      <c r="AM178" s="180">
        <v>0</v>
      </c>
      <c r="AN178" s="180">
        <v>0</v>
      </c>
      <c r="AO178" s="221"/>
    </row>
    <row r="179" spans="2:41" s="10" customFormat="1" ht="18.75" customHeight="1">
      <c r="B179" s="15">
        <f>B178+1</f>
        <v>47</v>
      </c>
      <c r="C179" s="345">
        <v>922</v>
      </c>
      <c r="D179" s="472"/>
      <c r="E179" s="434"/>
      <c r="F179" s="446" t="s">
        <v>194</v>
      </c>
      <c r="G179" s="447"/>
      <c r="H179" s="447"/>
      <c r="I179" s="447"/>
      <c r="J179" s="447"/>
      <c r="K179" s="447"/>
      <c r="L179" s="447"/>
      <c r="M179" s="447"/>
      <c r="N179" s="447"/>
      <c r="O179" s="447"/>
      <c r="P179" s="447"/>
      <c r="Q179" s="447"/>
      <c r="R179" s="447"/>
      <c r="S179" s="447"/>
      <c r="T179" s="447"/>
      <c r="U179" s="447"/>
      <c r="V179" s="448"/>
      <c r="W179" s="345">
        <v>167</v>
      </c>
      <c r="X179" s="434"/>
      <c r="Y179" s="407">
        <f t="shared" si="0"/>
      </c>
      <c r="Z179" s="424"/>
      <c r="AA179" s="424"/>
      <c r="AB179" s="424"/>
      <c r="AC179" s="408"/>
      <c r="AD179" s="414">
        <f t="shared" si="7"/>
      </c>
      <c r="AE179" s="414"/>
      <c r="AF179" s="414"/>
      <c r="AG179" s="414"/>
      <c r="AH179" s="414"/>
      <c r="AM179" s="180">
        <v>0</v>
      </c>
      <c r="AN179" s="180">
        <v>0</v>
      </c>
      <c r="AO179" s="221"/>
    </row>
    <row r="180" spans="2:41" s="10" customFormat="1" ht="18.75" customHeight="1">
      <c r="B180" s="15">
        <f aca="true" t="shared" si="8" ref="B180:B189">B179+1</f>
        <v>48</v>
      </c>
      <c r="C180" s="345">
        <v>923</v>
      </c>
      <c r="D180" s="472"/>
      <c r="E180" s="434"/>
      <c r="F180" s="446" t="s">
        <v>2</v>
      </c>
      <c r="G180" s="447"/>
      <c r="H180" s="447"/>
      <c r="I180" s="447"/>
      <c r="J180" s="447"/>
      <c r="K180" s="447"/>
      <c r="L180" s="447"/>
      <c r="M180" s="447"/>
      <c r="N180" s="447"/>
      <c r="O180" s="447"/>
      <c r="P180" s="447"/>
      <c r="Q180" s="447"/>
      <c r="R180" s="447"/>
      <c r="S180" s="447"/>
      <c r="T180" s="447"/>
      <c r="U180" s="447"/>
      <c r="V180" s="448"/>
      <c r="W180" s="345">
        <v>168</v>
      </c>
      <c r="X180" s="434"/>
      <c r="Y180" s="407">
        <f t="shared" si="0"/>
      </c>
      <c r="Z180" s="424"/>
      <c r="AA180" s="424"/>
      <c r="AB180" s="424"/>
      <c r="AC180" s="408"/>
      <c r="AD180" s="414">
        <f t="shared" si="7"/>
      </c>
      <c r="AE180" s="414"/>
      <c r="AF180" s="414"/>
      <c r="AG180" s="414"/>
      <c r="AH180" s="414"/>
      <c r="AM180" s="180">
        <v>0</v>
      </c>
      <c r="AN180" s="180">
        <v>0</v>
      </c>
      <c r="AO180" s="221"/>
    </row>
    <row r="181" spans="2:41" s="10" customFormat="1" ht="18.75" customHeight="1">
      <c r="B181" s="15">
        <f t="shared" si="8"/>
        <v>49</v>
      </c>
      <c r="C181" s="345">
        <v>924</v>
      </c>
      <c r="D181" s="472"/>
      <c r="E181" s="434"/>
      <c r="F181" s="446" t="s">
        <v>50</v>
      </c>
      <c r="G181" s="447"/>
      <c r="H181" s="447"/>
      <c r="I181" s="447"/>
      <c r="J181" s="447"/>
      <c r="K181" s="447"/>
      <c r="L181" s="447"/>
      <c r="M181" s="447"/>
      <c r="N181" s="447"/>
      <c r="O181" s="447"/>
      <c r="P181" s="447"/>
      <c r="Q181" s="447"/>
      <c r="R181" s="447"/>
      <c r="S181" s="447"/>
      <c r="T181" s="447"/>
      <c r="U181" s="447"/>
      <c r="V181" s="448"/>
      <c r="W181" s="345">
        <v>169</v>
      </c>
      <c r="X181" s="434"/>
      <c r="Y181" s="407">
        <f t="shared" si="0"/>
      </c>
      <c r="Z181" s="424"/>
      <c r="AA181" s="424"/>
      <c r="AB181" s="424"/>
      <c r="AC181" s="408"/>
      <c r="AD181" s="414">
        <f t="shared" si="7"/>
      </c>
      <c r="AE181" s="414"/>
      <c r="AF181" s="414"/>
      <c r="AG181" s="414"/>
      <c r="AH181" s="414"/>
      <c r="AM181" s="180">
        <v>0</v>
      </c>
      <c r="AN181" s="180">
        <v>0</v>
      </c>
      <c r="AO181" s="221"/>
    </row>
    <row r="182" spans="2:41" s="10" customFormat="1" ht="18.75" customHeight="1">
      <c r="B182" s="15">
        <f t="shared" si="8"/>
        <v>50</v>
      </c>
      <c r="C182" s="345">
        <v>925</v>
      </c>
      <c r="D182" s="472"/>
      <c r="E182" s="434"/>
      <c r="F182" s="446" t="s">
        <v>195</v>
      </c>
      <c r="G182" s="447"/>
      <c r="H182" s="447"/>
      <c r="I182" s="447"/>
      <c r="J182" s="447"/>
      <c r="K182" s="447"/>
      <c r="L182" s="447"/>
      <c r="M182" s="447"/>
      <c r="N182" s="447"/>
      <c r="O182" s="447"/>
      <c r="P182" s="447"/>
      <c r="Q182" s="447"/>
      <c r="R182" s="447"/>
      <c r="S182" s="447"/>
      <c r="T182" s="447"/>
      <c r="U182" s="447"/>
      <c r="V182" s="448"/>
      <c r="W182" s="345">
        <v>170</v>
      </c>
      <c r="X182" s="434"/>
      <c r="Y182" s="407">
        <f t="shared" si="0"/>
        <v>13539440</v>
      </c>
      <c r="Z182" s="424"/>
      <c r="AA182" s="424"/>
      <c r="AB182" s="424"/>
      <c r="AC182" s="408"/>
      <c r="AD182" s="414">
        <f t="shared" si="7"/>
        <v>13539440</v>
      </c>
      <c r="AE182" s="414"/>
      <c r="AF182" s="414"/>
      <c r="AG182" s="414"/>
      <c r="AH182" s="414"/>
      <c r="AM182" s="180">
        <v>13539440</v>
      </c>
      <c r="AN182" s="180">
        <v>13539440</v>
      </c>
      <c r="AO182" s="221"/>
    </row>
    <row r="183" spans="2:41" s="10" customFormat="1" ht="30" customHeight="1">
      <c r="B183" s="15">
        <f t="shared" si="8"/>
        <v>51</v>
      </c>
      <c r="C183" s="345">
        <v>927</v>
      </c>
      <c r="D183" s="472"/>
      <c r="E183" s="434"/>
      <c r="F183" s="340" t="s">
        <v>51</v>
      </c>
      <c r="G183" s="341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445"/>
      <c r="W183" s="345">
        <v>171</v>
      </c>
      <c r="X183" s="434"/>
      <c r="Y183" s="407">
        <f t="shared" si="0"/>
      </c>
      <c r="Z183" s="424"/>
      <c r="AA183" s="424"/>
      <c r="AB183" s="424"/>
      <c r="AC183" s="408"/>
      <c r="AD183" s="428">
        <f t="shared" si="7"/>
      </c>
      <c r="AE183" s="428"/>
      <c r="AF183" s="428"/>
      <c r="AG183" s="428"/>
      <c r="AH183" s="428"/>
      <c r="AM183" s="180">
        <v>0</v>
      </c>
      <c r="AN183" s="180">
        <v>0</v>
      </c>
      <c r="AO183" s="221"/>
    </row>
    <row r="184" spans="2:41" s="10" customFormat="1" ht="18.75" customHeight="1">
      <c r="B184" s="15">
        <f t="shared" si="8"/>
        <v>52</v>
      </c>
      <c r="C184" s="345">
        <v>928</v>
      </c>
      <c r="D184" s="472"/>
      <c r="E184" s="434"/>
      <c r="F184" s="446" t="s">
        <v>196</v>
      </c>
      <c r="G184" s="447"/>
      <c r="H184" s="447"/>
      <c r="I184" s="447"/>
      <c r="J184" s="447"/>
      <c r="K184" s="447"/>
      <c r="L184" s="447"/>
      <c r="M184" s="447"/>
      <c r="N184" s="447"/>
      <c r="O184" s="447"/>
      <c r="P184" s="447"/>
      <c r="Q184" s="447"/>
      <c r="R184" s="447"/>
      <c r="S184" s="447"/>
      <c r="T184" s="447"/>
      <c r="U184" s="447"/>
      <c r="V184" s="448"/>
      <c r="W184" s="345">
        <v>172</v>
      </c>
      <c r="X184" s="434"/>
      <c r="Y184" s="313">
        <f t="shared" si="0"/>
        <v>26201622</v>
      </c>
      <c r="Z184" s="429"/>
      <c r="AA184" s="429"/>
      <c r="AB184" s="429"/>
      <c r="AC184" s="413"/>
      <c r="AD184" s="425">
        <f t="shared" si="7"/>
        <v>24252241</v>
      </c>
      <c r="AE184" s="425"/>
      <c r="AF184" s="425"/>
      <c r="AG184" s="425"/>
      <c r="AH184" s="425"/>
      <c r="AM184" s="235">
        <v>26201622</v>
      </c>
      <c r="AN184" s="180">
        <v>24252241</v>
      </c>
      <c r="AO184" s="221"/>
    </row>
    <row r="185" spans="2:41" s="10" customFormat="1" ht="43.5" customHeight="1">
      <c r="B185" s="15"/>
      <c r="C185" s="345"/>
      <c r="D185" s="472"/>
      <c r="E185" s="434"/>
      <c r="F185" s="453" t="s">
        <v>323</v>
      </c>
      <c r="G185" s="454"/>
      <c r="H185" s="454"/>
      <c r="I185" s="454"/>
      <c r="J185" s="454"/>
      <c r="K185" s="454"/>
      <c r="L185" s="454"/>
      <c r="M185" s="454"/>
      <c r="N185" s="454"/>
      <c r="O185" s="454"/>
      <c r="P185" s="454"/>
      <c r="Q185" s="454"/>
      <c r="R185" s="454"/>
      <c r="S185" s="454"/>
      <c r="T185" s="454"/>
      <c r="U185" s="454"/>
      <c r="V185" s="455"/>
      <c r="W185" s="345">
        <v>173</v>
      </c>
      <c r="X185" s="434"/>
      <c r="Y185" s="313">
        <f t="shared" si="0"/>
        <v>49114567</v>
      </c>
      <c r="Z185" s="429"/>
      <c r="AA185" s="429"/>
      <c r="AB185" s="429"/>
      <c r="AC185" s="413"/>
      <c r="AD185" s="425">
        <f t="shared" si="7"/>
        <v>63419641</v>
      </c>
      <c r="AE185" s="425"/>
      <c r="AF185" s="425"/>
      <c r="AG185" s="425"/>
      <c r="AH185" s="425"/>
      <c r="AM185" s="224">
        <f>+AM186+AM187+AM196+AM197+AM205+AM215+AM216+AM217+AM218+AM219</f>
        <v>49114567</v>
      </c>
      <c r="AN185" s="224">
        <f>+AN186+AN187+AN196+AN197+AN205+AN215+AN216+AN217+AN218+AN219</f>
        <v>63419641</v>
      </c>
      <c r="AO185" s="221"/>
    </row>
    <row r="186" spans="2:41" s="10" customFormat="1" ht="30" customHeight="1">
      <c r="B186" s="15">
        <v>53</v>
      </c>
      <c r="C186" s="345">
        <v>21</v>
      </c>
      <c r="D186" s="472"/>
      <c r="E186" s="434"/>
      <c r="F186" s="342" t="s">
        <v>163</v>
      </c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452"/>
      <c r="W186" s="345">
        <v>174</v>
      </c>
      <c r="X186" s="434"/>
      <c r="Y186" s="313">
        <f t="shared" si="0"/>
      </c>
      <c r="Z186" s="429"/>
      <c r="AA186" s="429"/>
      <c r="AB186" s="429"/>
      <c r="AC186" s="413"/>
      <c r="AD186" s="425">
        <f t="shared" si="7"/>
      </c>
      <c r="AE186" s="425"/>
      <c r="AF186" s="425"/>
      <c r="AG186" s="425"/>
      <c r="AH186" s="425"/>
      <c r="AM186" s="214">
        <v>0</v>
      </c>
      <c r="AN186" s="214">
        <v>0</v>
      </c>
      <c r="AO186" s="221"/>
    </row>
    <row r="187" spans="2:41" s="10" customFormat="1" ht="30" customHeight="1">
      <c r="B187" s="15"/>
      <c r="C187" s="345"/>
      <c r="D187" s="472"/>
      <c r="E187" s="434"/>
      <c r="F187" s="342" t="s">
        <v>295</v>
      </c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452"/>
      <c r="W187" s="345">
        <v>175</v>
      </c>
      <c r="X187" s="434"/>
      <c r="Y187" s="313">
        <f t="shared" si="0"/>
        <v>41159486</v>
      </c>
      <c r="Z187" s="429"/>
      <c r="AA187" s="429"/>
      <c r="AB187" s="429"/>
      <c r="AC187" s="413"/>
      <c r="AD187" s="425">
        <f t="shared" si="7"/>
        <v>55289438</v>
      </c>
      <c r="AE187" s="425"/>
      <c r="AF187" s="425"/>
      <c r="AG187" s="425"/>
      <c r="AH187" s="425"/>
      <c r="AM187" s="224">
        <f>SUM(AM188:AM195)</f>
        <v>41159486</v>
      </c>
      <c r="AN187" s="224">
        <f>SUM(AN188:AN195)</f>
        <v>55289438</v>
      </c>
      <c r="AO187" s="221"/>
    </row>
    <row r="188" spans="2:41" s="10" customFormat="1" ht="18.75" customHeight="1">
      <c r="B188" s="15">
        <v>54</v>
      </c>
      <c r="C188" s="345">
        <v>220</v>
      </c>
      <c r="D188" s="472"/>
      <c r="E188" s="434"/>
      <c r="F188" s="340" t="s">
        <v>168</v>
      </c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341"/>
      <c r="T188" s="341"/>
      <c r="U188" s="341"/>
      <c r="V188" s="445"/>
      <c r="W188" s="345">
        <v>176</v>
      </c>
      <c r="X188" s="434"/>
      <c r="Y188" s="313">
        <f aca="true" t="shared" si="9" ref="Y188:Y221">IF(AM188&lt;=0,"",AM188)</f>
        <v>41159486</v>
      </c>
      <c r="Z188" s="429"/>
      <c r="AA188" s="429"/>
      <c r="AB188" s="429"/>
      <c r="AC188" s="413"/>
      <c r="AD188" s="425">
        <f aca="true" t="shared" si="10" ref="AD188:AD221">IF(AN188&lt;=0,"",AN188)</f>
        <v>55289438</v>
      </c>
      <c r="AE188" s="425"/>
      <c r="AF188" s="425"/>
      <c r="AG188" s="425"/>
      <c r="AH188" s="425"/>
      <c r="AM188" s="235">
        <v>41159486</v>
      </c>
      <c r="AN188" s="180">
        <v>55289438</v>
      </c>
      <c r="AO188" s="221"/>
    </row>
    <row r="189" spans="2:41" s="10" customFormat="1" ht="30" customHeight="1">
      <c r="B189" s="15">
        <f t="shared" si="8"/>
        <v>55</v>
      </c>
      <c r="C189" s="345">
        <v>221</v>
      </c>
      <c r="D189" s="472"/>
      <c r="E189" s="434"/>
      <c r="F189" s="340" t="s">
        <v>236</v>
      </c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445"/>
      <c r="W189" s="345">
        <v>177</v>
      </c>
      <c r="X189" s="434"/>
      <c r="Y189" s="313">
        <f t="shared" si="9"/>
      </c>
      <c r="Z189" s="429"/>
      <c r="AA189" s="429"/>
      <c r="AB189" s="429"/>
      <c r="AC189" s="413"/>
      <c r="AD189" s="425">
        <f t="shared" si="10"/>
      </c>
      <c r="AE189" s="425"/>
      <c r="AF189" s="425"/>
      <c r="AG189" s="425"/>
      <c r="AH189" s="425"/>
      <c r="AM189" s="180">
        <v>0</v>
      </c>
      <c r="AN189" s="180">
        <v>0</v>
      </c>
      <c r="AO189" s="221"/>
    </row>
    <row r="190" spans="2:41" s="10" customFormat="1" ht="15.75" customHeight="1">
      <c r="B190" s="483" t="s">
        <v>5</v>
      </c>
      <c r="C190" s="435" t="s">
        <v>6</v>
      </c>
      <c r="D190" s="478"/>
      <c r="E190" s="436"/>
      <c r="F190" s="456" t="s">
        <v>7</v>
      </c>
      <c r="G190" s="457"/>
      <c r="H190" s="457"/>
      <c r="I190" s="457"/>
      <c r="J190" s="457"/>
      <c r="K190" s="457"/>
      <c r="L190" s="457"/>
      <c r="M190" s="457"/>
      <c r="N190" s="457"/>
      <c r="O190" s="457"/>
      <c r="P190" s="457"/>
      <c r="Q190" s="457"/>
      <c r="R190" s="457"/>
      <c r="S190" s="457"/>
      <c r="T190" s="457"/>
      <c r="U190" s="457"/>
      <c r="V190" s="458"/>
      <c r="W190" s="435" t="s">
        <v>231</v>
      </c>
      <c r="X190" s="436"/>
      <c r="Y190" s="415" t="s">
        <v>8</v>
      </c>
      <c r="Z190" s="415"/>
      <c r="AA190" s="415"/>
      <c r="AB190" s="415"/>
      <c r="AC190" s="415"/>
      <c r="AD190" s="415"/>
      <c r="AE190" s="415"/>
      <c r="AF190" s="415"/>
      <c r="AG190" s="415"/>
      <c r="AH190" s="415"/>
      <c r="AM190" s="230" t="s">
        <v>360</v>
      </c>
      <c r="AN190" s="230" t="s">
        <v>360</v>
      </c>
      <c r="AO190" s="221"/>
    </row>
    <row r="191" spans="2:41" s="10" customFormat="1" ht="15.75" customHeight="1">
      <c r="B191" s="484"/>
      <c r="C191" s="437"/>
      <c r="D191" s="479"/>
      <c r="E191" s="438"/>
      <c r="F191" s="459"/>
      <c r="G191" s="460"/>
      <c r="H191" s="460"/>
      <c r="I191" s="460"/>
      <c r="J191" s="460"/>
      <c r="K191" s="460"/>
      <c r="L191" s="460"/>
      <c r="M191" s="460"/>
      <c r="N191" s="460"/>
      <c r="O191" s="460"/>
      <c r="P191" s="460"/>
      <c r="Q191" s="460"/>
      <c r="R191" s="460"/>
      <c r="S191" s="460"/>
      <c r="T191" s="460"/>
      <c r="U191" s="460"/>
      <c r="V191" s="461"/>
      <c r="W191" s="437"/>
      <c r="X191" s="438"/>
      <c r="Y191" s="418" t="s">
        <v>9</v>
      </c>
      <c r="Z191" s="419"/>
      <c r="AA191" s="419"/>
      <c r="AB191" s="419"/>
      <c r="AC191" s="420"/>
      <c r="AD191" s="416" t="s">
        <v>239</v>
      </c>
      <c r="AE191" s="416"/>
      <c r="AF191" s="416"/>
      <c r="AG191" s="416"/>
      <c r="AH191" s="416"/>
      <c r="AM191" s="230" t="s">
        <v>360</v>
      </c>
      <c r="AN191" s="230" t="s">
        <v>360</v>
      </c>
      <c r="AO191" s="221"/>
    </row>
    <row r="192" spans="2:41" s="10" customFormat="1" ht="21.75" customHeight="1">
      <c r="B192" s="485"/>
      <c r="C192" s="439"/>
      <c r="D192" s="480"/>
      <c r="E192" s="440"/>
      <c r="F192" s="462"/>
      <c r="G192" s="463"/>
      <c r="H192" s="463"/>
      <c r="I192" s="463"/>
      <c r="J192" s="463"/>
      <c r="K192" s="463"/>
      <c r="L192" s="463"/>
      <c r="M192" s="463"/>
      <c r="N192" s="463"/>
      <c r="O192" s="463"/>
      <c r="P192" s="463"/>
      <c r="Q192" s="463"/>
      <c r="R192" s="463"/>
      <c r="S192" s="463"/>
      <c r="T192" s="463"/>
      <c r="U192" s="463"/>
      <c r="V192" s="464"/>
      <c r="W192" s="439"/>
      <c r="X192" s="440"/>
      <c r="Y192" s="421"/>
      <c r="Z192" s="422"/>
      <c r="AA192" s="422"/>
      <c r="AB192" s="422"/>
      <c r="AC192" s="423"/>
      <c r="AD192" s="417"/>
      <c r="AE192" s="417"/>
      <c r="AF192" s="417"/>
      <c r="AG192" s="417"/>
      <c r="AH192" s="417"/>
      <c r="AM192" s="230" t="s">
        <v>360</v>
      </c>
      <c r="AN192" s="230" t="s">
        <v>360</v>
      </c>
      <c r="AO192" s="221"/>
    </row>
    <row r="193" spans="2:41" s="10" customFormat="1" ht="15" customHeight="1">
      <c r="B193" s="83">
        <v>1</v>
      </c>
      <c r="C193" s="409">
        <v>2</v>
      </c>
      <c r="D193" s="426"/>
      <c r="E193" s="410"/>
      <c r="F193" s="409">
        <v>3</v>
      </c>
      <c r="G193" s="426"/>
      <c r="H193" s="426"/>
      <c r="I193" s="426"/>
      <c r="J193" s="426"/>
      <c r="K193" s="426"/>
      <c r="L193" s="426"/>
      <c r="M193" s="426"/>
      <c r="N193" s="426"/>
      <c r="O193" s="426"/>
      <c r="P193" s="426"/>
      <c r="Q193" s="426"/>
      <c r="R193" s="426"/>
      <c r="S193" s="426"/>
      <c r="T193" s="426"/>
      <c r="U193" s="426"/>
      <c r="V193" s="410"/>
      <c r="W193" s="409">
        <v>4</v>
      </c>
      <c r="X193" s="410"/>
      <c r="Y193" s="409">
        <v>5</v>
      </c>
      <c r="Z193" s="426"/>
      <c r="AA193" s="426"/>
      <c r="AB193" s="426"/>
      <c r="AC193" s="410"/>
      <c r="AD193" s="427">
        <v>6</v>
      </c>
      <c r="AE193" s="427"/>
      <c r="AF193" s="427"/>
      <c r="AG193" s="427"/>
      <c r="AH193" s="427"/>
      <c r="AM193" s="230" t="s">
        <v>360</v>
      </c>
      <c r="AN193" s="230" t="s">
        <v>360</v>
      </c>
      <c r="AO193" s="221"/>
    </row>
    <row r="194" spans="2:41" s="10" customFormat="1" ht="38.25" customHeight="1">
      <c r="B194" s="15">
        <v>56</v>
      </c>
      <c r="C194" s="345">
        <v>244</v>
      </c>
      <c r="D194" s="472"/>
      <c r="E194" s="434"/>
      <c r="F194" s="340" t="s">
        <v>361</v>
      </c>
      <c r="G194" s="341"/>
      <c r="H194" s="34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341"/>
      <c r="T194" s="341"/>
      <c r="U194" s="341"/>
      <c r="V194" s="445"/>
      <c r="W194" s="345">
        <v>178</v>
      </c>
      <c r="X194" s="434"/>
      <c r="Y194" s="313">
        <f t="shared" si="9"/>
      </c>
      <c r="Z194" s="429"/>
      <c r="AA194" s="429"/>
      <c r="AB194" s="429"/>
      <c r="AC194" s="413"/>
      <c r="AD194" s="425">
        <f t="shared" si="10"/>
      </c>
      <c r="AE194" s="425"/>
      <c r="AF194" s="425"/>
      <c r="AG194" s="425"/>
      <c r="AH194" s="425"/>
      <c r="AM194" s="180"/>
      <c r="AN194" s="180"/>
      <c r="AO194" s="221"/>
    </row>
    <row r="195" spans="2:41" s="10" customFormat="1" ht="25.5" customHeight="1">
      <c r="B195" s="15">
        <v>57</v>
      </c>
      <c r="C195" s="345">
        <v>225</v>
      </c>
      <c r="D195" s="472"/>
      <c r="E195" s="434"/>
      <c r="F195" s="340" t="s">
        <v>296</v>
      </c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445"/>
      <c r="W195" s="345">
        <v>179</v>
      </c>
      <c r="X195" s="434"/>
      <c r="Y195" s="407">
        <f t="shared" si="9"/>
      </c>
      <c r="Z195" s="424"/>
      <c r="AA195" s="424"/>
      <c r="AB195" s="424"/>
      <c r="AC195" s="408"/>
      <c r="AD195" s="414">
        <f t="shared" si="10"/>
      </c>
      <c r="AE195" s="414"/>
      <c r="AF195" s="414"/>
      <c r="AG195" s="414"/>
      <c r="AH195" s="414"/>
      <c r="AM195" s="180">
        <v>0</v>
      </c>
      <c r="AN195" s="180">
        <v>0</v>
      </c>
      <c r="AO195" s="221"/>
    </row>
    <row r="196" spans="2:41" s="10" customFormat="1" ht="25.5" customHeight="1">
      <c r="B196" s="15">
        <v>58</v>
      </c>
      <c r="C196" s="345">
        <v>23</v>
      </c>
      <c r="D196" s="472"/>
      <c r="E196" s="434"/>
      <c r="F196" s="342" t="s">
        <v>297</v>
      </c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452"/>
      <c r="W196" s="345">
        <v>180</v>
      </c>
      <c r="X196" s="434"/>
      <c r="Y196" s="407">
        <f t="shared" si="9"/>
      </c>
      <c r="Z196" s="424"/>
      <c r="AA196" s="424"/>
      <c r="AB196" s="424"/>
      <c r="AC196" s="408"/>
      <c r="AD196" s="414">
        <f t="shared" si="10"/>
      </c>
      <c r="AE196" s="414"/>
      <c r="AF196" s="414"/>
      <c r="AG196" s="414"/>
      <c r="AH196" s="414"/>
      <c r="AM196" s="180">
        <v>0</v>
      </c>
      <c r="AN196" s="180">
        <v>0</v>
      </c>
      <c r="AO196" s="221"/>
    </row>
    <row r="197" spans="2:41" s="10" customFormat="1" ht="30" customHeight="1">
      <c r="B197" s="15"/>
      <c r="C197" s="345"/>
      <c r="D197" s="472"/>
      <c r="E197" s="434"/>
      <c r="F197" s="342" t="s">
        <v>298</v>
      </c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452"/>
      <c r="W197" s="345">
        <v>181</v>
      </c>
      <c r="X197" s="434"/>
      <c r="Y197" s="407">
        <f t="shared" si="9"/>
        <v>5219209</v>
      </c>
      <c r="Z197" s="424"/>
      <c r="AA197" s="424"/>
      <c r="AB197" s="424"/>
      <c r="AC197" s="408"/>
      <c r="AD197" s="414">
        <f t="shared" si="10"/>
        <v>5437976</v>
      </c>
      <c r="AE197" s="414"/>
      <c r="AF197" s="414"/>
      <c r="AG197" s="414"/>
      <c r="AH197" s="414"/>
      <c r="AM197" s="190">
        <f>SUM(AM198:AM204)</f>
        <v>5219209</v>
      </c>
      <c r="AN197" s="190">
        <f>SUM(AN198:AN204)</f>
        <v>5437976</v>
      </c>
      <c r="AO197" s="221"/>
    </row>
    <row r="198" spans="2:41" s="10" customFormat="1" ht="30" customHeight="1">
      <c r="B198" s="15">
        <v>59</v>
      </c>
      <c r="C198" s="345">
        <v>240</v>
      </c>
      <c r="D198" s="472"/>
      <c r="E198" s="434"/>
      <c r="F198" s="340" t="s">
        <v>299</v>
      </c>
      <c r="G198" s="341"/>
      <c r="H198" s="34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341"/>
      <c r="T198" s="341"/>
      <c r="U198" s="341"/>
      <c r="V198" s="445"/>
      <c r="W198" s="345">
        <v>182</v>
      </c>
      <c r="X198" s="434"/>
      <c r="Y198" s="407">
        <f t="shared" si="9"/>
      </c>
      <c r="Z198" s="424"/>
      <c r="AA198" s="424"/>
      <c r="AB198" s="424"/>
      <c r="AC198" s="408"/>
      <c r="AD198" s="414">
        <f t="shared" si="10"/>
      </c>
      <c r="AE198" s="414"/>
      <c r="AF198" s="414"/>
      <c r="AG198" s="414"/>
      <c r="AH198" s="414"/>
      <c r="AM198" s="180">
        <v>0</v>
      </c>
      <c r="AN198" s="180">
        <v>0</v>
      </c>
      <c r="AO198" s="221"/>
    </row>
    <row r="199" spans="2:41" s="10" customFormat="1" ht="18.75" customHeight="1">
      <c r="B199" s="15">
        <f aca="true" t="shared" si="11" ref="B199:B204">B198+1</f>
        <v>60</v>
      </c>
      <c r="C199" s="345">
        <f>C198+1</f>
        <v>241</v>
      </c>
      <c r="D199" s="472"/>
      <c r="E199" s="434"/>
      <c r="F199" s="340" t="s">
        <v>52</v>
      </c>
      <c r="G199" s="341"/>
      <c r="H199" s="34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341"/>
      <c r="T199" s="341"/>
      <c r="U199" s="341"/>
      <c r="V199" s="445"/>
      <c r="W199" s="345">
        <v>183</v>
      </c>
      <c r="X199" s="434"/>
      <c r="Y199" s="407">
        <f t="shared" si="9"/>
      </c>
      <c r="Z199" s="424"/>
      <c r="AA199" s="424"/>
      <c r="AB199" s="424"/>
      <c r="AC199" s="408"/>
      <c r="AD199" s="425">
        <f t="shared" si="10"/>
      </c>
      <c r="AE199" s="425"/>
      <c r="AF199" s="425"/>
      <c r="AG199" s="425"/>
      <c r="AH199" s="425"/>
      <c r="AM199" s="180">
        <v>0</v>
      </c>
      <c r="AN199" s="180">
        <v>0</v>
      </c>
      <c r="AO199" s="221"/>
    </row>
    <row r="200" spans="2:41" s="10" customFormat="1" ht="18.75" customHeight="1">
      <c r="B200" s="15">
        <f t="shared" si="11"/>
        <v>61</v>
      </c>
      <c r="C200" s="345">
        <f>C199+1</f>
        <v>242</v>
      </c>
      <c r="D200" s="472"/>
      <c r="E200" s="434"/>
      <c r="F200" s="340" t="s">
        <v>53</v>
      </c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445"/>
      <c r="W200" s="345">
        <v>184</v>
      </c>
      <c r="X200" s="434"/>
      <c r="Y200" s="407">
        <f t="shared" si="9"/>
      </c>
      <c r="Z200" s="424"/>
      <c r="AA200" s="424"/>
      <c r="AB200" s="424"/>
      <c r="AC200" s="408"/>
      <c r="AD200" s="414">
        <f t="shared" si="10"/>
      </c>
      <c r="AE200" s="414"/>
      <c r="AF200" s="414"/>
      <c r="AG200" s="414"/>
      <c r="AH200" s="414"/>
      <c r="AM200" s="180">
        <v>0</v>
      </c>
      <c r="AN200" s="180">
        <v>0</v>
      </c>
      <c r="AO200" s="221"/>
    </row>
    <row r="201" spans="2:41" s="10" customFormat="1" ht="30" customHeight="1">
      <c r="B201" s="15">
        <f t="shared" si="11"/>
        <v>62</v>
      </c>
      <c r="C201" s="345">
        <f>C200+1</f>
        <v>243</v>
      </c>
      <c r="D201" s="472"/>
      <c r="E201" s="434"/>
      <c r="F201" s="340" t="s">
        <v>54</v>
      </c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445"/>
      <c r="W201" s="345">
        <v>185</v>
      </c>
      <c r="X201" s="434"/>
      <c r="Y201" s="407">
        <f t="shared" si="9"/>
      </c>
      <c r="Z201" s="424"/>
      <c r="AA201" s="424"/>
      <c r="AB201" s="424"/>
      <c r="AC201" s="408"/>
      <c r="AD201" s="414">
        <f t="shared" si="10"/>
      </c>
      <c r="AE201" s="414"/>
      <c r="AF201" s="414"/>
      <c r="AG201" s="414"/>
      <c r="AH201" s="414"/>
      <c r="AM201" s="180">
        <v>0</v>
      </c>
      <c r="AN201" s="180">
        <v>0</v>
      </c>
      <c r="AO201" s="221"/>
    </row>
    <row r="202" spans="2:41" s="10" customFormat="1" ht="30" customHeight="1">
      <c r="B202" s="15">
        <f t="shared" si="11"/>
        <v>63</v>
      </c>
      <c r="C202" s="345">
        <v>245</v>
      </c>
      <c r="D202" s="472"/>
      <c r="E202" s="434"/>
      <c r="F202" s="340" t="s">
        <v>55</v>
      </c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341"/>
      <c r="T202" s="341"/>
      <c r="U202" s="341"/>
      <c r="V202" s="445"/>
      <c r="W202" s="345">
        <v>186</v>
      </c>
      <c r="X202" s="434"/>
      <c r="Y202" s="407">
        <f t="shared" si="9"/>
        <v>5000000</v>
      </c>
      <c r="Z202" s="424"/>
      <c r="AA202" s="424"/>
      <c r="AB202" s="424"/>
      <c r="AC202" s="408"/>
      <c r="AD202" s="414">
        <f t="shared" si="10"/>
        <v>5000000</v>
      </c>
      <c r="AE202" s="414"/>
      <c r="AF202" s="414"/>
      <c r="AG202" s="414"/>
      <c r="AH202" s="414"/>
      <c r="AM202" s="235">
        <v>5000000</v>
      </c>
      <c r="AN202" s="180">
        <v>5000000</v>
      </c>
      <c r="AO202" s="221"/>
    </row>
    <row r="203" spans="2:41" s="10" customFormat="1" ht="18.75" customHeight="1">
      <c r="B203" s="15">
        <f t="shared" si="11"/>
        <v>64</v>
      </c>
      <c r="C203" s="345">
        <f>C202+1</f>
        <v>246</v>
      </c>
      <c r="D203" s="472"/>
      <c r="E203" s="434"/>
      <c r="F203" s="340" t="s">
        <v>190</v>
      </c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445"/>
      <c r="W203" s="345">
        <v>187</v>
      </c>
      <c r="X203" s="434"/>
      <c r="Y203" s="407">
        <f t="shared" si="9"/>
        <v>219209</v>
      </c>
      <c r="Z203" s="424"/>
      <c r="AA203" s="424"/>
      <c r="AB203" s="424"/>
      <c r="AC203" s="408"/>
      <c r="AD203" s="428">
        <f t="shared" si="10"/>
        <v>437976</v>
      </c>
      <c r="AE203" s="428"/>
      <c r="AF203" s="428"/>
      <c r="AG203" s="428"/>
      <c r="AH203" s="428"/>
      <c r="AM203" s="236">
        <v>219209</v>
      </c>
      <c r="AN203" s="180">
        <v>437976</v>
      </c>
      <c r="AO203" s="221"/>
    </row>
    <row r="204" spans="2:41" s="10" customFormat="1" ht="25.5" customHeight="1">
      <c r="B204" s="15">
        <f t="shared" si="11"/>
        <v>65</v>
      </c>
      <c r="C204" s="345">
        <f>C203+1</f>
        <v>247</v>
      </c>
      <c r="D204" s="472"/>
      <c r="E204" s="434"/>
      <c r="F204" s="340" t="s">
        <v>300</v>
      </c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445"/>
      <c r="W204" s="345">
        <v>188</v>
      </c>
      <c r="X204" s="434"/>
      <c r="Y204" s="407">
        <f t="shared" si="9"/>
      </c>
      <c r="Z204" s="424"/>
      <c r="AA204" s="424"/>
      <c r="AB204" s="424"/>
      <c r="AC204" s="408"/>
      <c r="AD204" s="414">
        <f t="shared" si="10"/>
      </c>
      <c r="AE204" s="414"/>
      <c r="AF204" s="414"/>
      <c r="AG204" s="414"/>
      <c r="AH204" s="414"/>
      <c r="AM204" s="180">
        <v>0</v>
      </c>
      <c r="AN204" s="180">
        <v>0</v>
      </c>
      <c r="AO204" s="221"/>
    </row>
    <row r="205" spans="2:41" s="10" customFormat="1" ht="30" customHeight="1">
      <c r="B205" s="15"/>
      <c r="C205" s="345"/>
      <c r="D205" s="472"/>
      <c r="E205" s="434"/>
      <c r="F205" s="342" t="s">
        <v>301</v>
      </c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452"/>
      <c r="W205" s="345">
        <v>189</v>
      </c>
      <c r="X205" s="434"/>
      <c r="Y205" s="407">
        <f t="shared" si="9"/>
        <v>24357</v>
      </c>
      <c r="Z205" s="424"/>
      <c r="AA205" s="424"/>
      <c r="AB205" s="424"/>
      <c r="AC205" s="408"/>
      <c r="AD205" s="414">
        <f t="shared" si="10"/>
        <v>48664</v>
      </c>
      <c r="AE205" s="414"/>
      <c r="AF205" s="414"/>
      <c r="AG205" s="414"/>
      <c r="AH205" s="414"/>
      <c r="AM205" s="190">
        <f>SUM(AM206:AM210)</f>
        <v>24357</v>
      </c>
      <c r="AN205" s="190">
        <f>SUM(AN206:AN210)</f>
        <v>48664</v>
      </c>
      <c r="AO205" s="221"/>
    </row>
    <row r="206" spans="2:41" s="10" customFormat="1" ht="24" customHeight="1">
      <c r="B206" s="15">
        <v>66</v>
      </c>
      <c r="C206" s="345">
        <v>250</v>
      </c>
      <c r="D206" s="472"/>
      <c r="E206" s="434"/>
      <c r="F206" s="340" t="s">
        <v>56</v>
      </c>
      <c r="G206" s="341"/>
      <c r="H206" s="34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341"/>
      <c r="T206" s="341"/>
      <c r="U206" s="341"/>
      <c r="V206" s="445"/>
      <c r="W206" s="345">
        <v>190</v>
      </c>
      <c r="X206" s="434"/>
      <c r="Y206" s="407">
        <f t="shared" si="9"/>
      </c>
      <c r="Z206" s="424"/>
      <c r="AA206" s="424"/>
      <c r="AB206" s="424"/>
      <c r="AC206" s="408"/>
      <c r="AD206" s="414">
        <f t="shared" si="10"/>
      </c>
      <c r="AE206" s="414"/>
      <c r="AF206" s="414"/>
      <c r="AG206" s="414"/>
      <c r="AH206" s="414"/>
      <c r="AM206" s="180">
        <v>0</v>
      </c>
      <c r="AN206" s="180">
        <v>0</v>
      </c>
      <c r="AO206" s="221"/>
    </row>
    <row r="207" spans="2:41" s="10" customFormat="1" ht="18.75" customHeight="1">
      <c r="B207" s="15">
        <f aca="true" t="shared" si="12" ref="B207:C209">B206+1</f>
        <v>67</v>
      </c>
      <c r="C207" s="345">
        <f t="shared" si="12"/>
        <v>251</v>
      </c>
      <c r="D207" s="472"/>
      <c r="E207" s="434"/>
      <c r="F207" s="340" t="s">
        <v>191</v>
      </c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445"/>
      <c r="W207" s="345">
        <v>191</v>
      </c>
      <c r="X207" s="434"/>
      <c r="Y207" s="407">
        <f t="shared" si="9"/>
      </c>
      <c r="Z207" s="424"/>
      <c r="AA207" s="424"/>
      <c r="AB207" s="424"/>
      <c r="AC207" s="408"/>
      <c r="AD207" s="414">
        <f t="shared" si="10"/>
      </c>
      <c r="AE207" s="414"/>
      <c r="AF207" s="414"/>
      <c r="AG207" s="414"/>
      <c r="AH207" s="414"/>
      <c r="AM207" s="180">
        <v>0</v>
      </c>
      <c r="AN207" s="180">
        <v>0</v>
      </c>
      <c r="AO207" s="221"/>
    </row>
    <row r="208" spans="2:41" s="10" customFormat="1" ht="18.75" customHeight="1">
      <c r="B208" s="15">
        <f t="shared" si="12"/>
        <v>68</v>
      </c>
      <c r="C208" s="345">
        <f t="shared" si="12"/>
        <v>252</v>
      </c>
      <c r="D208" s="472"/>
      <c r="E208" s="434"/>
      <c r="F208" s="340" t="s">
        <v>57</v>
      </c>
      <c r="G208" s="341"/>
      <c r="H208" s="34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341"/>
      <c r="T208" s="341"/>
      <c r="U208" s="341"/>
      <c r="V208" s="445"/>
      <c r="W208" s="345">
        <v>192</v>
      </c>
      <c r="X208" s="434"/>
      <c r="Y208" s="407">
        <f t="shared" si="9"/>
      </c>
      <c r="Z208" s="424"/>
      <c r="AA208" s="424"/>
      <c r="AB208" s="424"/>
      <c r="AC208" s="408"/>
      <c r="AD208" s="414">
        <f t="shared" si="10"/>
      </c>
      <c r="AE208" s="414"/>
      <c r="AF208" s="414"/>
      <c r="AG208" s="414"/>
      <c r="AH208" s="414"/>
      <c r="AM208" s="180">
        <v>0</v>
      </c>
      <c r="AN208" s="180">
        <v>0</v>
      </c>
      <c r="AO208" s="221"/>
    </row>
    <row r="209" spans="2:41" s="10" customFormat="1" ht="30" customHeight="1">
      <c r="B209" s="15">
        <f t="shared" si="12"/>
        <v>69</v>
      </c>
      <c r="C209" s="345">
        <f t="shared" si="12"/>
        <v>253</v>
      </c>
      <c r="D209" s="472"/>
      <c r="E209" s="434"/>
      <c r="F209" s="340" t="s">
        <v>192</v>
      </c>
      <c r="G209" s="341"/>
      <c r="H209" s="34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341"/>
      <c r="T209" s="341"/>
      <c r="U209" s="341"/>
      <c r="V209" s="445"/>
      <c r="W209" s="345">
        <v>193</v>
      </c>
      <c r="X209" s="434"/>
      <c r="Y209" s="407">
        <f t="shared" si="9"/>
      </c>
      <c r="Z209" s="424"/>
      <c r="AA209" s="424"/>
      <c r="AB209" s="424"/>
      <c r="AC209" s="408"/>
      <c r="AD209" s="414">
        <f t="shared" si="10"/>
      </c>
      <c r="AE209" s="414"/>
      <c r="AF209" s="414"/>
      <c r="AG209" s="414"/>
      <c r="AH209" s="414"/>
      <c r="AM209" s="180">
        <v>0</v>
      </c>
      <c r="AN209" s="180">
        <v>0</v>
      </c>
      <c r="AO209" s="221"/>
    </row>
    <row r="210" spans="2:41" s="10" customFormat="1" ht="18.75" customHeight="1">
      <c r="B210" s="15">
        <f>B209+1</f>
        <v>70</v>
      </c>
      <c r="C210" s="345">
        <v>255</v>
      </c>
      <c r="D210" s="472"/>
      <c r="E210" s="434"/>
      <c r="F210" s="340" t="s">
        <v>213</v>
      </c>
      <c r="G210" s="341"/>
      <c r="H210" s="34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445"/>
      <c r="W210" s="345">
        <v>194</v>
      </c>
      <c r="X210" s="434"/>
      <c r="Y210" s="407">
        <f t="shared" si="9"/>
        <v>24357</v>
      </c>
      <c r="Z210" s="424"/>
      <c r="AA210" s="424"/>
      <c r="AB210" s="424"/>
      <c r="AC210" s="408"/>
      <c r="AD210" s="414">
        <f t="shared" si="10"/>
        <v>48664</v>
      </c>
      <c r="AE210" s="414"/>
      <c r="AF210" s="414"/>
      <c r="AG210" s="414"/>
      <c r="AH210" s="414"/>
      <c r="AM210" s="235">
        <v>24357</v>
      </c>
      <c r="AN210" s="180">
        <v>48664</v>
      </c>
      <c r="AO210" s="221"/>
    </row>
    <row r="211" spans="2:41" s="10" customFormat="1" ht="15.75" customHeight="1">
      <c r="B211" s="483" t="s">
        <v>5</v>
      </c>
      <c r="C211" s="435" t="s">
        <v>6</v>
      </c>
      <c r="D211" s="478"/>
      <c r="E211" s="436"/>
      <c r="F211" s="456" t="s">
        <v>7</v>
      </c>
      <c r="G211" s="457"/>
      <c r="H211" s="457"/>
      <c r="I211" s="457"/>
      <c r="J211" s="457"/>
      <c r="K211" s="457"/>
      <c r="L211" s="457"/>
      <c r="M211" s="457"/>
      <c r="N211" s="457"/>
      <c r="O211" s="457"/>
      <c r="P211" s="457"/>
      <c r="Q211" s="457"/>
      <c r="R211" s="457"/>
      <c r="S211" s="457"/>
      <c r="T211" s="457"/>
      <c r="U211" s="457"/>
      <c r="V211" s="458"/>
      <c r="W211" s="435" t="s">
        <v>231</v>
      </c>
      <c r="X211" s="436"/>
      <c r="Y211" s="415" t="s">
        <v>8</v>
      </c>
      <c r="Z211" s="415"/>
      <c r="AA211" s="415"/>
      <c r="AB211" s="415"/>
      <c r="AC211" s="415"/>
      <c r="AD211" s="415"/>
      <c r="AE211" s="415"/>
      <c r="AF211" s="415"/>
      <c r="AG211" s="415"/>
      <c r="AH211" s="415"/>
      <c r="AM211" s="230" t="s">
        <v>360</v>
      </c>
      <c r="AN211" s="230" t="s">
        <v>360</v>
      </c>
      <c r="AO211" s="221"/>
    </row>
    <row r="212" spans="2:41" s="10" customFormat="1" ht="15.75" customHeight="1">
      <c r="B212" s="484"/>
      <c r="C212" s="437"/>
      <c r="D212" s="479"/>
      <c r="E212" s="438"/>
      <c r="F212" s="459"/>
      <c r="G212" s="460"/>
      <c r="H212" s="460"/>
      <c r="I212" s="460"/>
      <c r="J212" s="460"/>
      <c r="K212" s="460"/>
      <c r="L212" s="460"/>
      <c r="M212" s="460"/>
      <c r="N212" s="460"/>
      <c r="O212" s="460"/>
      <c r="P212" s="460"/>
      <c r="Q212" s="460"/>
      <c r="R212" s="460"/>
      <c r="S212" s="460"/>
      <c r="T212" s="460"/>
      <c r="U212" s="460"/>
      <c r="V212" s="461"/>
      <c r="W212" s="437"/>
      <c r="X212" s="438"/>
      <c r="Y212" s="418" t="s">
        <v>9</v>
      </c>
      <c r="Z212" s="419"/>
      <c r="AA212" s="419"/>
      <c r="AB212" s="419"/>
      <c r="AC212" s="420"/>
      <c r="AD212" s="416" t="s">
        <v>239</v>
      </c>
      <c r="AE212" s="416"/>
      <c r="AF212" s="416"/>
      <c r="AG212" s="416"/>
      <c r="AH212" s="416"/>
      <c r="AM212" s="230" t="s">
        <v>360</v>
      </c>
      <c r="AN212" s="230" t="s">
        <v>360</v>
      </c>
      <c r="AO212" s="221"/>
    </row>
    <row r="213" spans="2:41" s="10" customFormat="1" ht="21.75" customHeight="1">
      <c r="B213" s="485"/>
      <c r="C213" s="439"/>
      <c r="D213" s="480"/>
      <c r="E213" s="440"/>
      <c r="F213" s="462"/>
      <c r="G213" s="463"/>
      <c r="H213" s="463"/>
      <c r="I213" s="463"/>
      <c r="J213" s="463"/>
      <c r="K213" s="463"/>
      <c r="L213" s="463"/>
      <c r="M213" s="463"/>
      <c r="N213" s="463"/>
      <c r="O213" s="463"/>
      <c r="P213" s="463"/>
      <c r="Q213" s="463"/>
      <c r="R213" s="463"/>
      <c r="S213" s="463"/>
      <c r="T213" s="463"/>
      <c r="U213" s="463"/>
      <c r="V213" s="464"/>
      <c r="W213" s="439"/>
      <c r="X213" s="440"/>
      <c r="Y213" s="421"/>
      <c r="Z213" s="422"/>
      <c r="AA213" s="422"/>
      <c r="AB213" s="422"/>
      <c r="AC213" s="423"/>
      <c r="AD213" s="417"/>
      <c r="AE213" s="417"/>
      <c r="AF213" s="417"/>
      <c r="AG213" s="417"/>
      <c r="AH213" s="417"/>
      <c r="AM213" s="230" t="s">
        <v>360</v>
      </c>
      <c r="AN213" s="230" t="s">
        <v>360</v>
      </c>
      <c r="AO213" s="221"/>
    </row>
    <row r="214" spans="2:41" s="10" customFormat="1" ht="15" customHeight="1">
      <c r="B214" s="83">
        <v>1</v>
      </c>
      <c r="C214" s="409">
        <v>2</v>
      </c>
      <c r="D214" s="426"/>
      <c r="E214" s="410"/>
      <c r="F214" s="409">
        <v>3</v>
      </c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10"/>
      <c r="W214" s="409">
        <v>4</v>
      </c>
      <c r="X214" s="410"/>
      <c r="Y214" s="409">
        <v>5</v>
      </c>
      <c r="Z214" s="426"/>
      <c r="AA214" s="426"/>
      <c r="AB214" s="426"/>
      <c r="AC214" s="410"/>
      <c r="AD214" s="427">
        <v>6</v>
      </c>
      <c r="AE214" s="427"/>
      <c r="AF214" s="427"/>
      <c r="AG214" s="427"/>
      <c r="AH214" s="427"/>
      <c r="AM214" s="230" t="s">
        <v>360</v>
      </c>
      <c r="AN214" s="230" t="s">
        <v>360</v>
      </c>
      <c r="AO214" s="221"/>
    </row>
    <row r="215" spans="2:41" s="10" customFormat="1" ht="25.5" customHeight="1">
      <c r="B215" s="15">
        <f>71</f>
        <v>71</v>
      </c>
      <c r="C215" s="345">
        <v>26</v>
      </c>
      <c r="D215" s="472"/>
      <c r="E215" s="434"/>
      <c r="F215" s="342" t="s">
        <v>302</v>
      </c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452"/>
      <c r="W215" s="345">
        <v>195</v>
      </c>
      <c r="X215" s="434"/>
      <c r="Y215" s="407">
        <f t="shared" si="9"/>
      </c>
      <c r="Z215" s="424"/>
      <c r="AA215" s="424"/>
      <c r="AB215" s="424"/>
      <c r="AC215" s="408"/>
      <c r="AD215" s="414">
        <f t="shared" si="10"/>
      </c>
      <c r="AE215" s="414"/>
      <c r="AF215" s="414"/>
      <c r="AG215" s="414"/>
      <c r="AH215" s="414"/>
      <c r="AM215" s="180">
        <v>0</v>
      </c>
      <c r="AN215" s="180">
        <v>0</v>
      </c>
      <c r="AO215" s="221"/>
    </row>
    <row r="216" spans="2:41" s="10" customFormat="1" ht="25.5" customHeight="1">
      <c r="B216" s="15">
        <f aca="true" t="shared" si="13" ref="B216:C218">B215+1</f>
        <v>72</v>
      </c>
      <c r="C216" s="345">
        <f t="shared" si="13"/>
        <v>27</v>
      </c>
      <c r="D216" s="472"/>
      <c r="E216" s="434"/>
      <c r="F216" s="342" t="s">
        <v>303</v>
      </c>
      <c r="G216" s="343"/>
      <c r="H216" s="343"/>
      <c r="I216" s="343"/>
      <c r="J216" s="343"/>
      <c r="K216" s="343"/>
      <c r="L216" s="343"/>
      <c r="M216" s="343"/>
      <c r="N216" s="343"/>
      <c r="O216" s="343"/>
      <c r="P216" s="343"/>
      <c r="Q216" s="343"/>
      <c r="R216" s="343"/>
      <c r="S216" s="343"/>
      <c r="T216" s="343"/>
      <c r="U216" s="343"/>
      <c r="V216" s="452"/>
      <c r="W216" s="345">
        <v>196</v>
      </c>
      <c r="X216" s="434"/>
      <c r="Y216" s="407">
        <f t="shared" si="9"/>
      </c>
      <c r="Z216" s="424"/>
      <c r="AA216" s="424"/>
      <c r="AB216" s="424"/>
      <c r="AC216" s="408"/>
      <c r="AD216" s="414">
        <f t="shared" si="10"/>
      </c>
      <c r="AE216" s="414"/>
      <c r="AF216" s="414"/>
      <c r="AG216" s="414"/>
      <c r="AH216" s="414"/>
      <c r="AM216" s="180">
        <v>0</v>
      </c>
      <c r="AN216" s="180">
        <v>0</v>
      </c>
      <c r="AO216" s="221"/>
    </row>
    <row r="217" spans="2:41" s="22" customFormat="1" ht="25.5" customHeight="1">
      <c r="B217" s="28">
        <f t="shared" si="13"/>
        <v>73</v>
      </c>
      <c r="C217" s="382">
        <f t="shared" si="13"/>
        <v>28</v>
      </c>
      <c r="D217" s="473"/>
      <c r="E217" s="441"/>
      <c r="F217" s="379" t="s">
        <v>304</v>
      </c>
      <c r="G217" s="380"/>
      <c r="H217" s="380"/>
      <c r="I217" s="380"/>
      <c r="J217" s="380"/>
      <c r="K217" s="380"/>
      <c r="L217" s="380"/>
      <c r="M217" s="380"/>
      <c r="N217" s="380"/>
      <c r="O217" s="380"/>
      <c r="P217" s="380"/>
      <c r="Q217" s="380"/>
      <c r="R217" s="380"/>
      <c r="S217" s="380"/>
      <c r="T217" s="380"/>
      <c r="U217" s="380"/>
      <c r="V217" s="465"/>
      <c r="W217" s="382">
        <v>197</v>
      </c>
      <c r="X217" s="441"/>
      <c r="Y217" s="407">
        <f t="shared" si="9"/>
        <v>1465082</v>
      </c>
      <c r="Z217" s="424"/>
      <c r="AA217" s="424"/>
      <c r="AB217" s="424"/>
      <c r="AC217" s="408"/>
      <c r="AD217" s="414">
        <f t="shared" si="10"/>
        <v>1397130</v>
      </c>
      <c r="AE217" s="414"/>
      <c r="AF217" s="414"/>
      <c r="AG217" s="414"/>
      <c r="AH217" s="414"/>
      <c r="AM217" s="238">
        <v>1465082</v>
      </c>
      <c r="AN217" s="216">
        <v>1397130</v>
      </c>
      <c r="AO217" s="220"/>
    </row>
    <row r="218" spans="2:41" s="10" customFormat="1" ht="25.5" customHeight="1">
      <c r="B218" s="15">
        <f t="shared" si="13"/>
        <v>74</v>
      </c>
      <c r="C218" s="345">
        <f t="shared" si="13"/>
        <v>29</v>
      </c>
      <c r="D218" s="472"/>
      <c r="E218" s="434"/>
      <c r="F218" s="342" t="s">
        <v>305</v>
      </c>
      <c r="G218" s="343"/>
      <c r="H218" s="343"/>
      <c r="I218" s="343"/>
      <c r="J218" s="343"/>
      <c r="K218" s="343"/>
      <c r="L218" s="343"/>
      <c r="M218" s="343"/>
      <c r="N218" s="343"/>
      <c r="O218" s="343"/>
      <c r="P218" s="343"/>
      <c r="Q218" s="343"/>
      <c r="R218" s="343"/>
      <c r="S218" s="343"/>
      <c r="T218" s="343"/>
      <c r="U218" s="343"/>
      <c r="V218" s="452"/>
      <c r="W218" s="345">
        <v>198</v>
      </c>
      <c r="X218" s="434"/>
      <c r="Y218" s="313">
        <f t="shared" si="9"/>
        <v>1246433</v>
      </c>
      <c r="Z218" s="429"/>
      <c r="AA218" s="429"/>
      <c r="AB218" s="429"/>
      <c r="AC218" s="413"/>
      <c r="AD218" s="425">
        <f t="shared" si="10"/>
        <v>1246433</v>
      </c>
      <c r="AE218" s="425"/>
      <c r="AF218" s="425"/>
      <c r="AG218" s="425"/>
      <c r="AH218" s="425"/>
      <c r="AM218" s="236">
        <v>1246433</v>
      </c>
      <c r="AN218" s="180">
        <v>1246433</v>
      </c>
      <c r="AO218" s="221"/>
    </row>
    <row r="219" spans="2:41" s="10" customFormat="1" ht="30" customHeight="1">
      <c r="B219" s="15">
        <f>B218+1</f>
        <v>75</v>
      </c>
      <c r="C219" s="345">
        <v>98</v>
      </c>
      <c r="D219" s="472"/>
      <c r="E219" s="434"/>
      <c r="F219" s="453" t="s">
        <v>324</v>
      </c>
      <c r="G219" s="454"/>
      <c r="H219" s="454"/>
      <c r="I219" s="454"/>
      <c r="J219" s="454"/>
      <c r="K219" s="454"/>
      <c r="L219" s="454"/>
      <c r="M219" s="454"/>
      <c r="N219" s="454"/>
      <c r="O219" s="454"/>
      <c r="P219" s="454"/>
      <c r="Q219" s="454"/>
      <c r="R219" s="454"/>
      <c r="S219" s="454"/>
      <c r="T219" s="454"/>
      <c r="U219" s="454"/>
      <c r="V219" s="455"/>
      <c r="W219" s="345">
        <v>199</v>
      </c>
      <c r="X219" s="434"/>
      <c r="Y219" s="313">
        <f t="shared" si="9"/>
      </c>
      <c r="Z219" s="429"/>
      <c r="AA219" s="429"/>
      <c r="AB219" s="429"/>
      <c r="AC219" s="413"/>
      <c r="AD219" s="425">
        <f t="shared" si="10"/>
      </c>
      <c r="AE219" s="425"/>
      <c r="AF219" s="425"/>
      <c r="AG219" s="425"/>
      <c r="AH219" s="425"/>
      <c r="AM219" s="180">
        <v>0</v>
      </c>
      <c r="AN219" s="180">
        <v>0</v>
      </c>
      <c r="AO219" s="221"/>
    </row>
    <row r="220" spans="2:41" s="22" customFormat="1" ht="30" customHeight="1">
      <c r="B220" s="28"/>
      <c r="C220" s="382"/>
      <c r="D220" s="473"/>
      <c r="E220" s="441"/>
      <c r="F220" s="449" t="s">
        <v>306</v>
      </c>
      <c r="G220" s="450"/>
      <c r="H220" s="450"/>
      <c r="I220" s="450"/>
      <c r="J220" s="450"/>
      <c r="K220" s="450"/>
      <c r="L220" s="450"/>
      <c r="M220" s="450"/>
      <c r="N220" s="450"/>
      <c r="O220" s="450"/>
      <c r="P220" s="450"/>
      <c r="Q220" s="450"/>
      <c r="R220" s="450"/>
      <c r="S220" s="450"/>
      <c r="T220" s="450"/>
      <c r="U220" s="450"/>
      <c r="V220" s="451"/>
      <c r="W220" s="382">
        <v>200</v>
      </c>
      <c r="X220" s="441"/>
      <c r="Y220" s="407">
        <f t="shared" si="9"/>
        <v>348493320</v>
      </c>
      <c r="Z220" s="424"/>
      <c r="AA220" s="424"/>
      <c r="AB220" s="424"/>
      <c r="AC220" s="408"/>
      <c r="AD220" s="414">
        <f t="shared" si="10"/>
        <v>393532790</v>
      </c>
      <c r="AE220" s="414"/>
      <c r="AF220" s="414"/>
      <c r="AG220" s="414"/>
      <c r="AH220" s="414"/>
      <c r="AM220" s="227">
        <f>+AM173+AM176+AM177+AM185+AM219</f>
        <v>348493320</v>
      </c>
      <c r="AN220" s="227">
        <f>+AN173+AN176+AN177+AN185+AN219</f>
        <v>393532790</v>
      </c>
      <c r="AO220" s="220"/>
    </row>
    <row r="221" spans="2:41" s="10" customFormat="1" ht="30" customHeight="1">
      <c r="B221" s="15">
        <v>76</v>
      </c>
      <c r="C221" s="345" t="s">
        <v>58</v>
      </c>
      <c r="D221" s="472"/>
      <c r="E221" s="434"/>
      <c r="F221" s="340" t="s">
        <v>59</v>
      </c>
      <c r="G221" s="341"/>
      <c r="H221" s="34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341"/>
      <c r="T221" s="341"/>
      <c r="U221" s="341"/>
      <c r="V221" s="445"/>
      <c r="W221" s="345">
        <v>201</v>
      </c>
      <c r="X221" s="434"/>
      <c r="Y221" s="407">
        <f t="shared" si="9"/>
        <v>32024205</v>
      </c>
      <c r="Z221" s="424"/>
      <c r="AA221" s="424"/>
      <c r="AB221" s="424"/>
      <c r="AC221" s="408"/>
      <c r="AD221" s="414">
        <f t="shared" si="10"/>
        <v>32024205</v>
      </c>
      <c r="AE221" s="414"/>
      <c r="AF221" s="414"/>
      <c r="AG221" s="414"/>
      <c r="AH221" s="414"/>
      <c r="AM221" s="241">
        <v>32024205</v>
      </c>
      <c r="AN221" s="217">
        <v>32024205</v>
      </c>
      <c r="AO221" s="221"/>
    </row>
    <row r="222" spans="2:41" s="12" customFormat="1" ht="16.5" customHeight="1">
      <c r="B222" s="18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M222" s="222">
        <f>+AM220-AM167</f>
        <v>0</v>
      </c>
      <c r="AN222" s="222">
        <f>+AN220-AP167</f>
        <v>0</v>
      </c>
      <c r="AO222" s="219"/>
    </row>
    <row r="223" spans="2:40" s="12" customFormat="1" ht="16.5" customHeight="1">
      <c r="B223" s="18"/>
      <c r="F223" s="20" t="s">
        <v>237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AM223" s="27" t="s">
        <v>795</v>
      </c>
      <c r="AN223" s="45">
        <f>+AN221-AP168</f>
        <v>0</v>
      </c>
    </row>
    <row r="224" spans="2:30" s="12" customFormat="1" ht="15" customHeight="1">
      <c r="B224" s="12" t="str">
        <f>+PrihTros_Org!B224</f>
        <v>Vo  @elino</v>
      </c>
      <c r="F224" s="19" t="s">
        <v>238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Y224" s="18" t="s">
        <v>60</v>
      </c>
      <c r="Z224" s="18"/>
      <c r="AA224" s="18"/>
      <c r="AB224" s="18"/>
      <c r="AC224" s="18"/>
      <c r="AD224" s="12" t="s">
        <v>61</v>
      </c>
    </row>
    <row r="225" s="12" customFormat="1" ht="14.25" customHeight="1">
      <c r="B225" s="12" t="str">
        <f>+PrihTros_Org!B225:B225</f>
        <v>Na den 23.02.2018 god. </v>
      </c>
    </row>
    <row r="226" spans="6:30" s="12" customFormat="1" ht="11.25" customHeight="1">
      <c r="F226" s="19" t="s">
        <v>164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Y226" s="12" t="s">
        <v>234</v>
      </c>
      <c r="AD226" s="12" t="s">
        <v>62</v>
      </c>
    </row>
    <row r="227" spans="2:25" s="12" customFormat="1" ht="16.5" customHeight="1">
      <c r="B227" s="18"/>
      <c r="Y227" s="12" t="s">
        <v>234</v>
      </c>
    </row>
    <row r="228" spans="6:34" ht="16.5" customHeight="1">
      <c r="F228" s="66" t="s">
        <v>188</v>
      </c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Y228" s="67"/>
      <c r="Z228" s="67"/>
      <c r="AA228" s="67"/>
      <c r="AB228" s="67"/>
      <c r="AC228" s="67"/>
      <c r="AD228" s="68"/>
      <c r="AE228" s="68"/>
      <c r="AF228" s="68"/>
      <c r="AG228" s="68"/>
      <c r="AH228" s="68"/>
    </row>
    <row r="231" spans="6:22" ht="16.5" customHeight="1"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</row>
  </sheetData>
  <sheetProtection/>
  <mergeCells count="596">
    <mergeCell ref="Q93:T93"/>
    <mergeCell ref="B107:B109"/>
    <mergeCell ref="Y107:AK107"/>
    <mergeCell ref="AD108:AK108"/>
    <mergeCell ref="C107:E109"/>
    <mergeCell ref="F107:V109"/>
    <mergeCell ref="Y108:AC109"/>
    <mergeCell ref="W107:X109"/>
    <mergeCell ref="AI109:AJ109"/>
    <mergeCell ref="C96:E96"/>
    <mergeCell ref="M93:O93"/>
    <mergeCell ref="C111:E111"/>
    <mergeCell ref="C110:E110"/>
    <mergeCell ref="C121:E121"/>
    <mergeCell ref="C120:E120"/>
    <mergeCell ref="C119:E119"/>
    <mergeCell ref="C118:E118"/>
    <mergeCell ref="C113:E113"/>
    <mergeCell ref="C112:E112"/>
    <mergeCell ref="F110:V110"/>
    <mergeCell ref="C156:E156"/>
    <mergeCell ref="Y123:AK123"/>
    <mergeCell ref="AD124:AK124"/>
    <mergeCell ref="W123:X125"/>
    <mergeCell ref="AI125:AJ125"/>
    <mergeCell ref="B123:B125"/>
    <mergeCell ref="C126:E126"/>
    <mergeCell ref="C123:E125"/>
    <mergeCell ref="C130:E130"/>
    <mergeCell ref="C129:E129"/>
    <mergeCell ref="C179:E179"/>
    <mergeCell ref="C178:E178"/>
    <mergeCell ref="C177:E177"/>
    <mergeCell ref="B146:B148"/>
    <mergeCell ref="C146:E148"/>
    <mergeCell ref="W146:X148"/>
    <mergeCell ref="C149:E149"/>
    <mergeCell ref="C160:E160"/>
    <mergeCell ref="C159:E159"/>
    <mergeCell ref="C158:E158"/>
    <mergeCell ref="C185:E185"/>
    <mergeCell ref="C184:E184"/>
    <mergeCell ref="C183:E183"/>
    <mergeCell ref="C182:E182"/>
    <mergeCell ref="C181:E181"/>
    <mergeCell ref="C180:E180"/>
    <mergeCell ref="B190:B192"/>
    <mergeCell ref="B211:B213"/>
    <mergeCell ref="Y146:AK146"/>
    <mergeCell ref="AD147:AK147"/>
    <mergeCell ref="Y162:AC162"/>
    <mergeCell ref="Y161:AC161"/>
    <mergeCell ref="Y160:AC160"/>
    <mergeCell ref="Y159:AC159"/>
    <mergeCell ref="Y158:AC158"/>
    <mergeCell ref="B169:B171"/>
    <mergeCell ref="C122:E122"/>
    <mergeCell ref="C127:E127"/>
    <mergeCell ref="C117:E117"/>
    <mergeCell ref="C116:E116"/>
    <mergeCell ref="C115:E115"/>
    <mergeCell ref="C114:E114"/>
    <mergeCell ref="C128:E128"/>
    <mergeCell ref="C136:E136"/>
    <mergeCell ref="C135:E135"/>
    <mergeCell ref="C134:E134"/>
    <mergeCell ref="C133:E133"/>
    <mergeCell ref="C132:E132"/>
    <mergeCell ref="C131:E131"/>
    <mergeCell ref="C151:E151"/>
    <mergeCell ref="C139:E139"/>
    <mergeCell ref="C138:E138"/>
    <mergeCell ref="C137:E137"/>
    <mergeCell ref="C145:E145"/>
    <mergeCell ref="C144:E144"/>
    <mergeCell ref="C141:E141"/>
    <mergeCell ref="C140:E140"/>
    <mergeCell ref="C150:E150"/>
    <mergeCell ref="C167:E167"/>
    <mergeCell ref="C166:E166"/>
    <mergeCell ref="C165:E165"/>
    <mergeCell ref="C164:E164"/>
    <mergeCell ref="C163:E163"/>
    <mergeCell ref="C154:E154"/>
    <mergeCell ref="C162:E162"/>
    <mergeCell ref="C161:E161"/>
    <mergeCell ref="C155:E155"/>
    <mergeCell ref="C157:E157"/>
    <mergeCell ref="C194:E194"/>
    <mergeCell ref="C193:E193"/>
    <mergeCell ref="C153:E153"/>
    <mergeCell ref="C152:E152"/>
    <mergeCell ref="C176:E176"/>
    <mergeCell ref="C175:E175"/>
    <mergeCell ref="C174:E174"/>
    <mergeCell ref="C173:E173"/>
    <mergeCell ref="C172:E172"/>
    <mergeCell ref="C168:E168"/>
    <mergeCell ref="C203:E203"/>
    <mergeCell ref="C202:E202"/>
    <mergeCell ref="C169:E171"/>
    <mergeCell ref="C187:E187"/>
    <mergeCell ref="C186:E186"/>
    <mergeCell ref="C199:E199"/>
    <mergeCell ref="C198:E198"/>
    <mergeCell ref="C197:E197"/>
    <mergeCell ref="C196:E196"/>
    <mergeCell ref="C195:E195"/>
    <mergeCell ref="C209:E209"/>
    <mergeCell ref="C201:E201"/>
    <mergeCell ref="C190:E192"/>
    <mergeCell ref="C189:E189"/>
    <mergeCell ref="C188:E188"/>
    <mergeCell ref="C208:E208"/>
    <mergeCell ref="C207:E207"/>
    <mergeCell ref="C206:E206"/>
    <mergeCell ref="C205:E205"/>
    <mergeCell ref="C204:E204"/>
    <mergeCell ref="C217:E217"/>
    <mergeCell ref="C216:E216"/>
    <mergeCell ref="C215:E215"/>
    <mergeCell ref="C214:E214"/>
    <mergeCell ref="C211:E213"/>
    <mergeCell ref="C210:E210"/>
    <mergeCell ref="F116:V116"/>
    <mergeCell ref="F115:V115"/>
    <mergeCell ref="F114:V114"/>
    <mergeCell ref="F113:V113"/>
    <mergeCell ref="F112:V112"/>
    <mergeCell ref="F111:V111"/>
    <mergeCell ref="F133:V133"/>
    <mergeCell ref="F127:V127"/>
    <mergeCell ref="F126:V126"/>
    <mergeCell ref="F123:V125"/>
    <mergeCell ref="F122:V122"/>
    <mergeCell ref="C221:E221"/>
    <mergeCell ref="C220:E220"/>
    <mergeCell ref="C219:E219"/>
    <mergeCell ref="C218:E218"/>
    <mergeCell ref="C200:E200"/>
    <mergeCell ref="F142:V142"/>
    <mergeCell ref="F121:V121"/>
    <mergeCell ref="F120:V120"/>
    <mergeCell ref="F119:V119"/>
    <mergeCell ref="F137:V137"/>
    <mergeCell ref="F136:V136"/>
    <mergeCell ref="F135:V135"/>
    <mergeCell ref="F134:V134"/>
    <mergeCell ref="F131:V131"/>
    <mergeCell ref="F130:V130"/>
    <mergeCell ref="F138:V138"/>
    <mergeCell ref="F118:V118"/>
    <mergeCell ref="F117:V117"/>
    <mergeCell ref="F149:V149"/>
    <mergeCell ref="F146:V148"/>
    <mergeCell ref="F129:V129"/>
    <mergeCell ref="F128:V128"/>
    <mergeCell ref="F145:V145"/>
    <mergeCell ref="F144:V144"/>
    <mergeCell ref="F143:V143"/>
    <mergeCell ref="F162:V162"/>
    <mergeCell ref="F161:V161"/>
    <mergeCell ref="F132:V132"/>
    <mergeCell ref="F153:V153"/>
    <mergeCell ref="F152:V152"/>
    <mergeCell ref="F151:V151"/>
    <mergeCell ref="F150:V150"/>
    <mergeCell ref="F141:V141"/>
    <mergeCell ref="F140:V140"/>
    <mergeCell ref="F139:V139"/>
    <mergeCell ref="F168:V168"/>
    <mergeCell ref="F167:V167"/>
    <mergeCell ref="F166:V166"/>
    <mergeCell ref="F165:V165"/>
    <mergeCell ref="F164:V164"/>
    <mergeCell ref="F163:V163"/>
    <mergeCell ref="F160:V160"/>
    <mergeCell ref="F159:V159"/>
    <mergeCell ref="F156:V156"/>
    <mergeCell ref="F155:V155"/>
    <mergeCell ref="F158:V158"/>
    <mergeCell ref="F157:V157"/>
    <mergeCell ref="F154:V154"/>
    <mergeCell ref="F183:V183"/>
    <mergeCell ref="F182:V182"/>
    <mergeCell ref="F181:V181"/>
    <mergeCell ref="F180:V180"/>
    <mergeCell ref="F179:V179"/>
    <mergeCell ref="F178:V178"/>
    <mergeCell ref="F177:V177"/>
    <mergeCell ref="F174:V174"/>
    <mergeCell ref="F173:V173"/>
    <mergeCell ref="F169:V171"/>
    <mergeCell ref="F202:V202"/>
    <mergeCell ref="F201:V201"/>
    <mergeCell ref="F176:V176"/>
    <mergeCell ref="F175:V175"/>
    <mergeCell ref="F198:V198"/>
    <mergeCell ref="F197:V197"/>
    <mergeCell ref="F196:V196"/>
    <mergeCell ref="F195:V195"/>
    <mergeCell ref="F211:V213"/>
    <mergeCell ref="F194:V194"/>
    <mergeCell ref="F193:V193"/>
    <mergeCell ref="F206:V206"/>
    <mergeCell ref="F205:V205"/>
    <mergeCell ref="F204:V204"/>
    <mergeCell ref="F203:V203"/>
    <mergeCell ref="F219:V219"/>
    <mergeCell ref="F218:V218"/>
    <mergeCell ref="F217:V217"/>
    <mergeCell ref="F216:V216"/>
    <mergeCell ref="F215:V215"/>
    <mergeCell ref="F214:V214"/>
    <mergeCell ref="F221:V221"/>
    <mergeCell ref="F220:V220"/>
    <mergeCell ref="F186:V186"/>
    <mergeCell ref="F185:V185"/>
    <mergeCell ref="F190:V192"/>
    <mergeCell ref="F189:V189"/>
    <mergeCell ref="F188:V188"/>
    <mergeCell ref="F187:V187"/>
    <mergeCell ref="F200:V200"/>
    <mergeCell ref="F199:V199"/>
    <mergeCell ref="Y118:AC118"/>
    <mergeCell ref="Y117:AC117"/>
    <mergeCell ref="Y116:AC116"/>
    <mergeCell ref="Y115:AC115"/>
    <mergeCell ref="F210:V210"/>
    <mergeCell ref="F209:V209"/>
    <mergeCell ref="F208:V208"/>
    <mergeCell ref="F207:V207"/>
    <mergeCell ref="F184:V184"/>
    <mergeCell ref="F172:V172"/>
    <mergeCell ref="Y114:AC114"/>
    <mergeCell ref="Y113:AC113"/>
    <mergeCell ref="Y110:AC110"/>
    <mergeCell ref="Y124:AC125"/>
    <mergeCell ref="Y112:AC112"/>
    <mergeCell ref="Y111:AC111"/>
    <mergeCell ref="Y122:AC122"/>
    <mergeCell ref="Y121:AC121"/>
    <mergeCell ref="Y120:AC120"/>
    <mergeCell ref="Y119:AC119"/>
    <mergeCell ref="Y139:AC139"/>
    <mergeCell ref="Y138:AC138"/>
    <mergeCell ref="Y131:AC131"/>
    <mergeCell ref="Y130:AC130"/>
    <mergeCell ref="Y129:AC129"/>
    <mergeCell ref="Y128:AC128"/>
    <mergeCell ref="Y135:AC135"/>
    <mergeCell ref="Y134:AC134"/>
    <mergeCell ref="Y133:AC133"/>
    <mergeCell ref="Y132:AC132"/>
    <mergeCell ref="Y151:AC151"/>
    <mergeCell ref="Y153:AC153"/>
    <mergeCell ref="Y127:AC127"/>
    <mergeCell ref="Y126:AC126"/>
    <mergeCell ref="Y145:AC145"/>
    <mergeCell ref="Y144:AC144"/>
    <mergeCell ref="Y143:AC143"/>
    <mergeCell ref="Y142:AC142"/>
    <mergeCell ref="Y141:AC141"/>
    <mergeCell ref="Y140:AC140"/>
    <mergeCell ref="Y182:AC182"/>
    <mergeCell ref="Y181:AC181"/>
    <mergeCell ref="Y137:AC137"/>
    <mergeCell ref="Y136:AC136"/>
    <mergeCell ref="Y147:AC148"/>
    <mergeCell ref="Y157:AC157"/>
    <mergeCell ref="Y156:AC156"/>
    <mergeCell ref="Y155:AC155"/>
    <mergeCell ref="Y154:AC154"/>
    <mergeCell ref="Y149:AC149"/>
    <mergeCell ref="Y189:AC189"/>
    <mergeCell ref="Y188:AC188"/>
    <mergeCell ref="Y187:AC187"/>
    <mergeCell ref="Y186:AC186"/>
    <mergeCell ref="Y185:AC185"/>
    <mergeCell ref="Y168:AC168"/>
    <mergeCell ref="Y180:AC180"/>
    <mergeCell ref="Y179:AC179"/>
    <mergeCell ref="Y184:AC184"/>
    <mergeCell ref="Y183:AC183"/>
    <mergeCell ref="Y152:AC152"/>
    <mergeCell ref="Y176:AC176"/>
    <mergeCell ref="Y175:AC175"/>
    <mergeCell ref="Y174:AC174"/>
    <mergeCell ref="Y173:AC173"/>
    <mergeCell ref="Y165:AC165"/>
    <mergeCell ref="Y164:AC164"/>
    <mergeCell ref="Y163:AC163"/>
    <mergeCell ref="Y170:AC171"/>
    <mergeCell ref="Y172:AC172"/>
    <mergeCell ref="Y202:AC202"/>
    <mergeCell ref="Y201:AC201"/>
    <mergeCell ref="Y200:AC200"/>
    <mergeCell ref="Y199:AC199"/>
    <mergeCell ref="Y198:AC198"/>
    <mergeCell ref="Y197:AC197"/>
    <mergeCell ref="Y221:AC221"/>
    <mergeCell ref="Y220:AC220"/>
    <mergeCell ref="Y219:AC219"/>
    <mergeCell ref="Y218:AC218"/>
    <mergeCell ref="Y196:AC196"/>
    <mergeCell ref="Y194:AC194"/>
    <mergeCell ref="Y210:AC210"/>
    <mergeCell ref="Y209:AC209"/>
    <mergeCell ref="Y208:AC208"/>
    <mergeCell ref="Y207:AC207"/>
    <mergeCell ref="W133:X133"/>
    <mergeCell ref="W122:X122"/>
    <mergeCell ref="W121:X121"/>
    <mergeCell ref="W120:X120"/>
    <mergeCell ref="W119:X119"/>
    <mergeCell ref="W118:X118"/>
    <mergeCell ref="W110:X110"/>
    <mergeCell ref="W111:X111"/>
    <mergeCell ref="W117:X117"/>
    <mergeCell ref="W116:X116"/>
    <mergeCell ref="W115:X115"/>
    <mergeCell ref="W113:X113"/>
    <mergeCell ref="W112:X112"/>
    <mergeCell ref="W145:X145"/>
    <mergeCell ref="W144:X144"/>
    <mergeCell ref="W143:X143"/>
    <mergeCell ref="W142:X142"/>
    <mergeCell ref="W127:X127"/>
    <mergeCell ref="W114:X114"/>
    <mergeCell ref="W126:X126"/>
    <mergeCell ref="W129:X129"/>
    <mergeCell ref="W128:X128"/>
    <mergeCell ref="W135:X135"/>
    <mergeCell ref="W141:X141"/>
    <mergeCell ref="W140:X140"/>
    <mergeCell ref="W131:X131"/>
    <mergeCell ref="W130:X130"/>
    <mergeCell ref="W134:X134"/>
    <mergeCell ref="W132:X132"/>
    <mergeCell ref="W139:X139"/>
    <mergeCell ref="W138:X138"/>
    <mergeCell ref="W137:X137"/>
    <mergeCell ref="W136:X136"/>
    <mergeCell ref="W151:X151"/>
    <mergeCell ref="W158:X158"/>
    <mergeCell ref="W157:X157"/>
    <mergeCell ref="W156:X156"/>
    <mergeCell ref="W155:X155"/>
    <mergeCell ref="W162:X162"/>
    <mergeCell ref="W161:X161"/>
    <mergeCell ref="W160:X160"/>
    <mergeCell ref="W159:X159"/>
    <mergeCell ref="W150:X150"/>
    <mergeCell ref="W149:X149"/>
    <mergeCell ref="W167:X167"/>
    <mergeCell ref="W166:X166"/>
    <mergeCell ref="W165:X165"/>
    <mergeCell ref="W164:X164"/>
    <mergeCell ref="W163:X163"/>
    <mergeCell ref="W154:X154"/>
    <mergeCell ref="W153:X153"/>
    <mergeCell ref="W152:X152"/>
    <mergeCell ref="W174:X174"/>
    <mergeCell ref="W168:X168"/>
    <mergeCell ref="W169:X171"/>
    <mergeCell ref="W198:X198"/>
    <mergeCell ref="W197:X197"/>
    <mergeCell ref="W173:X173"/>
    <mergeCell ref="W172:X172"/>
    <mergeCell ref="W189:X189"/>
    <mergeCell ref="W188:X188"/>
    <mergeCell ref="W181:X181"/>
    <mergeCell ref="W175:X175"/>
    <mergeCell ref="W180:X180"/>
    <mergeCell ref="W179:X179"/>
    <mergeCell ref="W178:X178"/>
    <mergeCell ref="W185:X185"/>
    <mergeCell ref="W184:X184"/>
    <mergeCell ref="W183:X183"/>
    <mergeCell ref="W187:X187"/>
    <mergeCell ref="W186:X186"/>
    <mergeCell ref="W177:X177"/>
    <mergeCell ref="W176:X176"/>
    <mergeCell ref="W182:X182"/>
    <mergeCell ref="W194:X194"/>
    <mergeCell ref="W193:X193"/>
    <mergeCell ref="W190:X192"/>
    <mergeCell ref="W221:X221"/>
    <mergeCell ref="W220:X220"/>
    <mergeCell ref="W219:X219"/>
    <mergeCell ref="W218:X218"/>
    <mergeCell ref="W203:X203"/>
    <mergeCell ref="W202:X202"/>
    <mergeCell ref="W199:X199"/>
    <mergeCell ref="W217:X217"/>
    <mergeCell ref="W216:X216"/>
    <mergeCell ref="W215:X215"/>
    <mergeCell ref="W214:X214"/>
    <mergeCell ref="W206:X206"/>
    <mergeCell ref="W205:X205"/>
    <mergeCell ref="W204:X204"/>
    <mergeCell ref="W201:X201"/>
    <mergeCell ref="W200:X200"/>
    <mergeCell ref="AD118:AH118"/>
    <mergeCell ref="AD117:AH117"/>
    <mergeCell ref="AD116:AH116"/>
    <mergeCell ref="AD115:AH115"/>
    <mergeCell ref="W211:X213"/>
    <mergeCell ref="W210:X210"/>
    <mergeCell ref="W209:X209"/>
    <mergeCell ref="W208:X208"/>
    <mergeCell ref="W207:X207"/>
    <mergeCell ref="W196:X196"/>
    <mergeCell ref="AD114:AH114"/>
    <mergeCell ref="AD113:AH113"/>
    <mergeCell ref="AD112:AH112"/>
    <mergeCell ref="AD111:AH111"/>
    <mergeCell ref="W195:X195"/>
    <mergeCell ref="AD109:AH109"/>
    <mergeCell ref="AD122:AH122"/>
    <mergeCell ref="AD121:AH121"/>
    <mergeCell ref="AD120:AH120"/>
    <mergeCell ref="AD119:AH119"/>
    <mergeCell ref="AD128:AH128"/>
    <mergeCell ref="AD127:AH127"/>
    <mergeCell ref="AD126:AH126"/>
    <mergeCell ref="AD125:AH125"/>
    <mergeCell ref="AD110:AH110"/>
    <mergeCell ref="AD135:AH135"/>
    <mergeCell ref="AD134:AH134"/>
    <mergeCell ref="AD133:AH133"/>
    <mergeCell ref="AD132:AH132"/>
    <mergeCell ref="AD131:AH131"/>
    <mergeCell ref="AD130:AH130"/>
    <mergeCell ref="AD129:AH129"/>
    <mergeCell ref="AD139:AH139"/>
    <mergeCell ref="AD138:AH138"/>
    <mergeCell ref="AD137:AH137"/>
    <mergeCell ref="AD136:AH136"/>
    <mergeCell ref="AD145:AH145"/>
    <mergeCell ref="AD144:AH144"/>
    <mergeCell ref="AD143:AH143"/>
    <mergeCell ref="AD142:AH142"/>
    <mergeCell ref="AD141:AH141"/>
    <mergeCell ref="AD140:AH140"/>
    <mergeCell ref="AD149:AH149"/>
    <mergeCell ref="AD148:AH148"/>
    <mergeCell ref="AD168:AH168"/>
    <mergeCell ref="AD167:AH167"/>
    <mergeCell ref="AD166:AH166"/>
    <mergeCell ref="AD165:AH165"/>
    <mergeCell ref="AD164:AH164"/>
    <mergeCell ref="AD163:AH163"/>
    <mergeCell ref="AD162:AH162"/>
    <mergeCell ref="AD161:AH161"/>
    <mergeCell ref="AD155:AH155"/>
    <mergeCell ref="AD160:AH160"/>
    <mergeCell ref="AD159:AH159"/>
    <mergeCell ref="AD158:AH158"/>
    <mergeCell ref="AD157:AH157"/>
    <mergeCell ref="AD156:AH156"/>
    <mergeCell ref="Y167:AC167"/>
    <mergeCell ref="Y166:AC166"/>
    <mergeCell ref="AD181:AH181"/>
    <mergeCell ref="AD180:AH180"/>
    <mergeCell ref="AD175:AH175"/>
    <mergeCell ref="AD174:AH174"/>
    <mergeCell ref="AD172:AH172"/>
    <mergeCell ref="Y169:AH169"/>
    <mergeCell ref="Y178:AC178"/>
    <mergeCell ref="Y177:AC177"/>
    <mergeCell ref="AD152:AH152"/>
    <mergeCell ref="AD151:AH151"/>
    <mergeCell ref="AD173:AH173"/>
    <mergeCell ref="AD179:AH179"/>
    <mergeCell ref="Y150:AC150"/>
    <mergeCell ref="AD178:AH178"/>
    <mergeCell ref="AD177:AH177"/>
    <mergeCell ref="AD176:AH176"/>
    <mergeCell ref="AD154:AH154"/>
    <mergeCell ref="AD170:AH171"/>
    <mergeCell ref="AD150:AH150"/>
    <mergeCell ref="AD153:AH153"/>
    <mergeCell ref="AD189:AH189"/>
    <mergeCell ref="AD188:AH188"/>
    <mergeCell ref="AD187:AH187"/>
    <mergeCell ref="AD186:AH186"/>
    <mergeCell ref="AD185:AH185"/>
    <mergeCell ref="AD184:AH184"/>
    <mergeCell ref="AD183:AH183"/>
    <mergeCell ref="AD182:AH182"/>
    <mergeCell ref="Y190:AH190"/>
    <mergeCell ref="AD191:AH192"/>
    <mergeCell ref="AD203:AH203"/>
    <mergeCell ref="AD202:AH202"/>
    <mergeCell ref="AD201:AH201"/>
    <mergeCell ref="AD200:AH200"/>
    <mergeCell ref="AD199:AH199"/>
    <mergeCell ref="AD198:AH198"/>
    <mergeCell ref="AD193:AH193"/>
    <mergeCell ref="Y191:AC192"/>
    <mergeCell ref="Y217:AC217"/>
    <mergeCell ref="Y216:AC216"/>
    <mergeCell ref="Y215:AC215"/>
    <mergeCell ref="Y214:AC214"/>
    <mergeCell ref="AD215:AH215"/>
    <mergeCell ref="AD214:AH214"/>
    <mergeCell ref="AD206:AH206"/>
    <mergeCell ref="AD205:AH205"/>
    <mergeCell ref="AD204:AH204"/>
    <mergeCell ref="Y193:AC193"/>
    <mergeCell ref="Y206:AC206"/>
    <mergeCell ref="AD195:AH195"/>
    <mergeCell ref="AD194:AH194"/>
    <mergeCell ref="AD197:AH197"/>
    <mergeCell ref="Y195:AC195"/>
    <mergeCell ref="Y203:AC203"/>
    <mergeCell ref="AD221:AH221"/>
    <mergeCell ref="AD220:AH220"/>
    <mergeCell ref="AD219:AH219"/>
    <mergeCell ref="AD218:AH218"/>
    <mergeCell ref="AD217:AH217"/>
    <mergeCell ref="AD216:AH216"/>
    <mergeCell ref="AI113:AJ113"/>
    <mergeCell ref="AI112:AJ112"/>
    <mergeCell ref="AI111:AJ111"/>
    <mergeCell ref="AI110:AJ110"/>
    <mergeCell ref="AI122:AJ122"/>
    <mergeCell ref="AI121:AJ121"/>
    <mergeCell ref="AI120:AJ120"/>
    <mergeCell ref="AI119:AJ119"/>
    <mergeCell ref="AI118:AJ118"/>
    <mergeCell ref="AI117:AJ117"/>
    <mergeCell ref="AD207:AH207"/>
    <mergeCell ref="AD196:AH196"/>
    <mergeCell ref="Y211:AH211"/>
    <mergeCell ref="AD210:AH210"/>
    <mergeCell ref="AD212:AH213"/>
    <mergeCell ref="Y212:AC213"/>
    <mergeCell ref="AD209:AH209"/>
    <mergeCell ref="AD208:AH208"/>
    <mergeCell ref="Y205:AC205"/>
    <mergeCell ref="Y204:AC204"/>
    <mergeCell ref="AI116:AJ116"/>
    <mergeCell ref="AI115:AJ115"/>
    <mergeCell ref="AI139:AJ139"/>
    <mergeCell ref="AI138:AJ138"/>
    <mergeCell ref="AI136:AJ136"/>
    <mergeCell ref="AI135:AJ135"/>
    <mergeCell ref="AI134:AJ134"/>
    <mergeCell ref="AI131:AJ131"/>
    <mergeCell ref="AI130:AJ130"/>
    <mergeCell ref="AI133:AJ133"/>
    <mergeCell ref="AI114:AJ114"/>
    <mergeCell ref="AI145:AJ145"/>
    <mergeCell ref="AI144:AJ144"/>
    <mergeCell ref="AI143:AJ143"/>
    <mergeCell ref="AI142:AJ142"/>
    <mergeCell ref="AI141:AJ141"/>
    <mergeCell ref="AI140:AJ140"/>
    <mergeCell ref="AI126:AJ126"/>
    <mergeCell ref="AI127:AJ127"/>
    <mergeCell ref="AI137:AJ137"/>
    <mergeCell ref="AI163:AJ163"/>
    <mergeCell ref="AI162:AJ162"/>
    <mergeCell ref="AI154:AJ154"/>
    <mergeCell ref="AI161:AJ161"/>
    <mergeCell ref="AI160:AJ160"/>
    <mergeCell ref="AI159:AJ159"/>
    <mergeCell ref="AI158:AJ158"/>
    <mergeCell ref="AI157:AJ157"/>
    <mergeCell ref="AI129:AJ129"/>
    <mergeCell ref="AI128:AJ128"/>
    <mergeCell ref="AI156:AJ156"/>
    <mergeCell ref="AI168:AJ168"/>
    <mergeCell ref="AI167:AJ167"/>
    <mergeCell ref="AI166:AJ166"/>
    <mergeCell ref="AI165:AJ165"/>
    <mergeCell ref="AI155:AJ155"/>
    <mergeCell ref="AI132:AJ132"/>
    <mergeCell ref="AI164:AJ164"/>
    <mergeCell ref="AI150:AJ150"/>
    <mergeCell ref="AI149:AJ149"/>
    <mergeCell ref="AI148:AJ148"/>
    <mergeCell ref="AI153:AJ153"/>
    <mergeCell ref="AI152:AJ152"/>
    <mergeCell ref="AI151:AJ151"/>
    <mergeCell ref="H96:O96"/>
    <mergeCell ref="R96:AH96"/>
    <mergeCell ref="AD103:AK103"/>
    <mergeCell ref="B100:H100"/>
    <mergeCell ref="I102:AB102"/>
    <mergeCell ref="I99:AB99"/>
    <mergeCell ref="I100:Z100"/>
    <mergeCell ref="I101:Z101"/>
    <mergeCell ref="AD102:AK102"/>
  </mergeCells>
  <printOptions/>
  <pageMargins left="0.69" right="0.23" top="0.47" bottom="0.41" header="0.27" footer="0.28"/>
  <pageSetup horizontalDpi="1200" verticalDpi="1200" orientation="landscape" paperSize="9" r:id="rId1"/>
  <headerFooter alignWithMargins="0">
    <oddHeader>&amp;L
&amp;R&amp;"Macedonian Helv,Regular"Strana&amp;"Arial,Regular" &amp;P</oddHeader>
  </headerFooter>
  <rowBreaks count="5" manualBreakCount="5">
    <brk id="122" max="255" man="1"/>
    <brk id="145" max="255" man="1"/>
    <brk id="168" max="255" man="1"/>
    <brk id="189" max="255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AH76"/>
  <sheetViews>
    <sheetView zoomScalePageLayoutView="0" workbookViewId="0" topLeftCell="A13">
      <selection activeCell="O26" sqref="O26:AB26"/>
    </sheetView>
  </sheetViews>
  <sheetFormatPr defaultColWidth="8.8515625" defaultRowHeight="12.75"/>
  <cols>
    <col min="1" max="1" width="2.28125" style="6" customWidth="1"/>
    <col min="2" max="2" width="2.140625" style="6" customWidth="1"/>
    <col min="3" max="3" width="3.421875" style="6" customWidth="1"/>
    <col min="4" max="25" width="3.00390625" style="6" customWidth="1"/>
    <col min="26" max="26" width="3.140625" style="6" customWidth="1"/>
    <col min="27" max="33" width="3.00390625" style="6" customWidth="1"/>
    <col min="34" max="34" width="1.57421875" style="6" customWidth="1"/>
    <col min="35" max="35" width="3.28125" style="6" customWidth="1"/>
    <col min="36" max="16384" width="8.8515625" style="6" customWidth="1"/>
  </cols>
  <sheetData>
    <row r="1" spans="3:34" s="1" customFormat="1" ht="18" customHeight="1">
      <c r="C1" s="44"/>
      <c r="D1" s="44"/>
      <c r="E1" s="44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3:34" s="1" customFormat="1" ht="11.25" customHeight="1">
      <c r="C2" s="13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98"/>
    </row>
    <row r="3" spans="3:34" s="1" customFormat="1" ht="15" customHeight="1">
      <c r="C3" s="134"/>
      <c r="D3" s="4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99"/>
    </row>
    <row r="4" spans="3:34" s="1" customFormat="1" ht="13.5" customHeight="1">
      <c r="C4" s="134"/>
      <c r="D4" s="49"/>
      <c r="E4" s="49"/>
      <c r="F4" s="50"/>
      <c r="G4" s="50"/>
      <c r="H4" s="50"/>
      <c r="I4" s="50"/>
      <c r="J4" s="50"/>
      <c r="K4" s="50"/>
      <c r="L4" s="50"/>
      <c r="M4" s="50"/>
      <c r="N4" s="91"/>
      <c r="O4" s="91"/>
      <c r="P4" s="91"/>
      <c r="Q4" s="50"/>
      <c r="R4" s="50"/>
      <c r="S4" s="91"/>
      <c r="T4" s="91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99"/>
    </row>
    <row r="5" spans="3:34" s="94" customFormat="1" ht="19.5" customHeight="1">
      <c r="C5" s="135"/>
      <c r="D5" s="92"/>
      <c r="E5" s="92"/>
      <c r="F5" s="93"/>
      <c r="G5" s="93"/>
      <c r="H5" s="93"/>
      <c r="I5" s="93"/>
      <c r="J5" s="93"/>
      <c r="K5" s="93"/>
      <c r="N5" s="376" t="s">
        <v>363</v>
      </c>
      <c r="O5" s="376"/>
      <c r="P5" s="376"/>
      <c r="R5" s="376" t="s">
        <v>364</v>
      </c>
      <c r="S5" s="376"/>
      <c r="T5" s="376"/>
      <c r="U5" s="37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100"/>
    </row>
    <row r="6" spans="3:34" s="254" customFormat="1" ht="16.5" customHeight="1">
      <c r="C6" s="255"/>
      <c r="D6" s="256">
        <v>5</v>
      </c>
      <c r="E6" s="256">
        <v>2</v>
      </c>
      <c r="F6" s="257">
        <v>0</v>
      </c>
      <c r="G6" s="258"/>
      <c r="H6" s="259"/>
      <c r="I6" s="96">
        <v>0</v>
      </c>
      <c r="J6" s="96">
        <v>6</v>
      </c>
      <c r="K6" s="96">
        <v>0</v>
      </c>
      <c r="L6" s="96">
        <v>0</v>
      </c>
      <c r="M6" s="96">
        <v>1</v>
      </c>
      <c r="N6" s="96">
        <v>4</v>
      </c>
      <c r="O6" s="96">
        <v>6</v>
      </c>
      <c r="P6" s="96">
        <v>7</v>
      </c>
      <c r="Q6" s="258"/>
      <c r="R6" s="259"/>
      <c r="S6" s="96">
        <v>7</v>
      </c>
      <c r="T6" s="96">
        <v>2</v>
      </c>
      <c r="U6" s="96">
        <v>6</v>
      </c>
      <c r="V6" s="96">
        <v>0</v>
      </c>
      <c r="W6" s="96">
        <v>1</v>
      </c>
      <c r="X6" s="96">
        <v>4</v>
      </c>
      <c r="Y6" s="96">
        <v>0</v>
      </c>
      <c r="Z6" s="96">
        <v>9</v>
      </c>
      <c r="AA6" s="96">
        <v>7</v>
      </c>
      <c r="AB6" s="96">
        <v>5</v>
      </c>
      <c r="AC6" s="96">
        <v>6</v>
      </c>
      <c r="AD6" s="96">
        <v>3</v>
      </c>
      <c r="AE6" s="96">
        <v>7</v>
      </c>
      <c r="AF6" s="96">
        <v>1</v>
      </c>
      <c r="AG6" s="96">
        <v>7</v>
      </c>
      <c r="AH6" s="260"/>
    </row>
    <row r="7" spans="3:34" s="1" customFormat="1" ht="15" customHeight="1">
      <c r="C7" s="135"/>
      <c r="D7" s="95">
        <v>1</v>
      </c>
      <c r="E7" s="95">
        <v>2</v>
      </c>
      <c r="F7" s="95">
        <v>3</v>
      </c>
      <c r="G7" s="95"/>
      <c r="H7" s="95"/>
      <c r="I7" s="95">
        <v>4</v>
      </c>
      <c r="J7" s="95">
        <v>5</v>
      </c>
      <c r="K7" s="95">
        <v>6</v>
      </c>
      <c r="L7" s="95">
        <v>7</v>
      </c>
      <c r="M7" s="95">
        <v>8</v>
      </c>
      <c r="N7" s="95">
        <v>9</v>
      </c>
      <c r="O7" s="95">
        <v>10</v>
      </c>
      <c r="P7" s="95">
        <v>11</v>
      </c>
      <c r="Q7" s="95"/>
      <c r="R7" s="95"/>
      <c r="S7" s="95">
        <v>12</v>
      </c>
      <c r="T7" s="95">
        <v>13</v>
      </c>
      <c r="U7" s="95">
        <v>14</v>
      </c>
      <c r="V7" s="95">
        <v>15</v>
      </c>
      <c r="W7" s="95">
        <v>16</v>
      </c>
      <c r="X7" s="95">
        <v>17</v>
      </c>
      <c r="Y7" s="95">
        <v>18</v>
      </c>
      <c r="Z7" s="95">
        <v>19</v>
      </c>
      <c r="AA7" s="95">
        <v>20</v>
      </c>
      <c r="AB7" s="95">
        <v>21</v>
      </c>
      <c r="AC7" s="95">
        <v>22</v>
      </c>
      <c r="AD7" s="95">
        <v>23</v>
      </c>
      <c r="AE7" s="95">
        <v>24</v>
      </c>
      <c r="AF7" s="95">
        <v>25</v>
      </c>
      <c r="AG7" s="95">
        <v>26</v>
      </c>
      <c r="AH7" s="102"/>
    </row>
    <row r="8" spans="3:34" s="4" customFormat="1" ht="12" customHeight="1">
      <c r="C8" s="135"/>
      <c r="D8" s="94" t="s">
        <v>587</v>
      </c>
      <c r="E8" s="94"/>
      <c r="F8" s="94"/>
      <c r="G8" s="95"/>
      <c r="H8" s="95"/>
      <c r="I8" s="376" t="s">
        <v>367</v>
      </c>
      <c r="J8" s="376"/>
      <c r="K8" s="376"/>
      <c r="L8" s="376"/>
      <c r="M8" s="376"/>
      <c r="N8" s="376"/>
      <c r="O8" s="376"/>
      <c r="P8" s="376"/>
      <c r="Q8" s="95"/>
      <c r="R8" s="95"/>
      <c r="S8" s="376" t="s">
        <v>384</v>
      </c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102"/>
    </row>
    <row r="9" spans="3:34" s="4" customFormat="1" ht="12.75" customHeight="1">
      <c r="C9" s="135"/>
      <c r="D9" s="93" t="s">
        <v>588</v>
      </c>
      <c r="E9" s="95"/>
      <c r="F9" s="95"/>
      <c r="G9" s="95"/>
      <c r="H9" s="95"/>
      <c r="I9" s="95"/>
      <c r="J9" s="93" t="s">
        <v>589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02"/>
    </row>
    <row r="10" spans="3:34" s="1" customFormat="1" ht="10.5" customHeight="1">
      <c r="C10" s="137"/>
      <c r="D10" s="44"/>
      <c r="E10" s="4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103"/>
    </row>
    <row r="11" spans="3:34" s="1" customFormat="1" ht="10.5" customHeight="1">
      <c r="C11" s="49"/>
      <c r="D11" s="49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3:34" s="1" customFormat="1" ht="10.5" customHeight="1">
      <c r="C12" s="49"/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3:34" s="1" customFormat="1" ht="23.25" customHeight="1">
      <c r="C13" s="51" t="s">
        <v>383</v>
      </c>
      <c r="D13" s="51"/>
      <c r="E13" s="51"/>
      <c r="F13" s="50"/>
      <c r="G13" s="50"/>
      <c r="H13" s="50"/>
      <c r="I13" s="233"/>
      <c r="J13" s="233"/>
      <c r="K13" s="497" t="s">
        <v>610</v>
      </c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234"/>
      <c r="AH13" s="234"/>
    </row>
    <row r="14" spans="3:34" s="1" customFormat="1" ht="23.25" customHeight="1">
      <c r="C14" s="51" t="s">
        <v>382</v>
      </c>
      <c r="D14" s="51"/>
      <c r="E14" s="51"/>
      <c r="F14" s="50"/>
      <c r="G14" s="50"/>
      <c r="H14" s="50"/>
      <c r="I14" s="50"/>
      <c r="J14" s="50"/>
      <c r="K14" s="50"/>
      <c r="L14" s="498" t="s">
        <v>586</v>
      </c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142"/>
      <c r="AB14" s="142"/>
      <c r="AC14" s="142"/>
      <c r="AD14" s="142"/>
      <c r="AE14" s="142"/>
      <c r="AF14" s="142"/>
      <c r="AG14" s="142"/>
      <c r="AH14" s="142"/>
    </row>
    <row r="15" spans="3:34" s="1" customFormat="1" ht="23.25" customHeight="1">
      <c r="C15" s="51" t="s">
        <v>381</v>
      </c>
      <c r="D15" s="51"/>
      <c r="E15" s="51"/>
      <c r="F15" s="50"/>
      <c r="G15" s="50"/>
      <c r="H15" s="50"/>
      <c r="I15" s="50"/>
      <c r="J15" s="50"/>
      <c r="K15" s="143"/>
      <c r="L15" s="405" t="s">
        <v>583</v>
      </c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145"/>
      <c r="AB15" s="145"/>
      <c r="AC15" s="145"/>
      <c r="AD15" s="145"/>
      <c r="AE15" s="143"/>
      <c r="AF15" s="143"/>
      <c r="AG15" s="143"/>
      <c r="AH15" s="143"/>
    </row>
    <row r="16" spans="3:34" s="1" customFormat="1" ht="20.25" customHeight="1"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3:34" s="1" customFormat="1" ht="19.5" customHeight="1">
      <c r="C17" s="499" t="s">
        <v>590</v>
      </c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</row>
    <row r="18" spans="3:34" s="1" customFormat="1" ht="19.5" customHeight="1">
      <c r="C18" s="500" t="s">
        <v>799</v>
      </c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</row>
    <row r="19" spans="3:34" s="1" customFormat="1" ht="11.25" customHeight="1"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</row>
    <row r="20" spans="3:34" s="1" customFormat="1" ht="12.75" customHeight="1"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</row>
    <row r="21" spans="3:34" s="4" customFormat="1" ht="15.75" customHeight="1">
      <c r="C21" s="501" t="s">
        <v>385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2" t="s">
        <v>392</v>
      </c>
      <c r="AD21" s="502"/>
      <c r="AE21" s="502"/>
      <c r="AF21" s="502"/>
      <c r="AG21" s="502"/>
      <c r="AH21" s="503"/>
    </row>
    <row r="22" spans="3:34" s="4" customFormat="1" ht="10.5" customHeight="1"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4"/>
      <c r="AD22" s="504"/>
      <c r="AE22" s="504"/>
      <c r="AF22" s="504"/>
      <c r="AG22" s="504"/>
      <c r="AH22" s="505"/>
    </row>
    <row r="23" spans="3:34" s="4" customFormat="1" ht="10.5" customHeight="1"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4"/>
      <c r="AD23" s="504"/>
      <c r="AE23" s="504"/>
      <c r="AF23" s="504"/>
      <c r="AG23" s="504"/>
      <c r="AH23" s="505"/>
    </row>
    <row r="24" spans="3:34" s="36" customFormat="1" ht="38.25" customHeight="1">
      <c r="C24" s="508" t="s">
        <v>386</v>
      </c>
      <c r="D24" s="509"/>
      <c r="E24" s="510" t="s">
        <v>387</v>
      </c>
      <c r="F24" s="510"/>
      <c r="G24" s="510"/>
      <c r="H24" s="510"/>
      <c r="I24" s="510"/>
      <c r="J24" s="510"/>
      <c r="K24" s="510"/>
      <c r="L24" s="510"/>
      <c r="M24" s="510"/>
      <c r="N24" s="510"/>
      <c r="O24" s="511" t="s">
        <v>391</v>
      </c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3"/>
      <c r="AC24" s="506"/>
      <c r="AD24" s="506"/>
      <c r="AE24" s="506"/>
      <c r="AF24" s="506"/>
      <c r="AG24" s="506"/>
      <c r="AH24" s="507"/>
    </row>
    <row r="25" spans="3:34" s="43" customFormat="1" ht="22.5" customHeight="1">
      <c r="C25" s="514">
        <v>1</v>
      </c>
      <c r="D25" s="514"/>
      <c r="E25" s="521">
        <v>84.11</v>
      </c>
      <c r="F25" s="521"/>
      <c r="G25" s="521"/>
      <c r="H25" s="521"/>
      <c r="I25" s="521"/>
      <c r="J25" s="521"/>
      <c r="K25" s="521"/>
      <c r="L25" s="521"/>
      <c r="M25" s="521"/>
      <c r="N25" s="521"/>
      <c r="O25" s="516" t="s">
        <v>584</v>
      </c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8"/>
      <c r="AC25" s="522">
        <f>+PrihTros_Org!AJ204</f>
        <v>73265612</v>
      </c>
      <c r="AD25" s="523"/>
      <c r="AE25" s="523"/>
      <c r="AF25" s="523"/>
      <c r="AG25" s="523"/>
      <c r="AH25" s="524"/>
    </row>
    <row r="26" spans="3:34" s="43" customFormat="1" ht="22.5" customHeight="1">
      <c r="C26" s="514">
        <v>2</v>
      </c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6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8"/>
      <c r="AC26" s="318"/>
      <c r="AD26" s="519"/>
      <c r="AE26" s="519"/>
      <c r="AF26" s="519"/>
      <c r="AG26" s="519"/>
      <c r="AH26" s="520"/>
    </row>
    <row r="27" spans="3:34" s="43" customFormat="1" ht="22.5" customHeight="1">
      <c r="C27" s="514">
        <v>3</v>
      </c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6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8"/>
      <c r="AC27" s="318"/>
      <c r="AD27" s="519"/>
      <c r="AE27" s="519"/>
      <c r="AF27" s="519"/>
      <c r="AG27" s="519"/>
      <c r="AH27" s="520"/>
    </row>
    <row r="28" spans="3:34" s="43" customFormat="1" ht="22.5" customHeight="1">
      <c r="C28" s="514">
        <v>4</v>
      </c>
      <c r="D28" s="514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6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8"/>
      <c r="AC28" s="318"/>
      <c r="AD28" s="519"/>
      <c r="AE28" s="519"/>
      <c r="AF28" s="519"/>
      <c r="AG28" s="519"/>
      <c r="AH28" s="520"/>
    </row>
    <row r="29" spans="3:34" s="43" customFormat="1" ht="22.5" customHeight="1">
      <c r="C29" s="514">
        <v>5</v>
      </c>
      <c r="D29" s="514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6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8"/>
      <c r="AC29" s="318"/>
      <c r="AD29" s="519"/>
      <c r="AE29" s="519"/>
      <c r="AF29" s="519"/>
      <c r="AG29" s="519"/>
      <c r="AH29" s="520"/>
    </row>
    <row r="30" spans="3:34" s="43" customFormat="1" ht="22.5" customHeight="1">
      <c r="C30" s="514">
        <v>6</v>
      </c>
      <c r="D30" s="514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6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8"/>
      <c r="AC30" s="318"/>
      <c r="AD30" s="519"/>
      <c r="AE30" s="519"/>
      <c r="AF30" s="519"/>
      <c r="AG30" s="519"/>
      <c r="AH30" s="520"/>
    </row>
    <row r="31" spans="3:34" s="43" customFormat="1" ht="22.5" customHeight="1">
      <c r="C31" s="525">
        <v>7</v>
      </c>
      <c r="D31" s="526"/>
      <c r="E31" s="249"/>
      <c r="F31" s="250"/>
      <c r="G31" s="250"/>
      <c r="H31" s="250"/>
      <c r="I31" s="250"/>
      <c r="J31" s="250"/>
      <c r="K31" s="250"/>
      <c r="L31" s="250"/>
      <c r="M31" s="250"/>
      <c r="N31" s="251"/>
      <c r="O31" s="249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1"/>
      <c r="AC31" s="248"/>
      <c r="AD31" s="252"/>
      <c r="AE31" s="252"/>
      <c r="AF31" s="252"/>
      <c r="AG31" s="252"/>
      <c r="AH31" s="253"/>
    </row>
    <row r="32" spans="3:34" s="43" customFormat="1" ht="22.5" customHeight="1">
      <c r="C32" s="525">
        <v>8</v>
      </c>
      <c r="D32" s="526"/>
      <c r="E32" s="249"/>
      <c r="F32" s="250"/>
      <c r="G32" s="250"/>
      <c r="H32" s="250"/>
      <c r="I32" s="250"/>
      <c r="J32" s="250"/>
      <c r="K32" s="250"/>
      <c r="L32" s="250"/>
      <c r="M32" s="250"/>
      <c r="N32" s="251"/>
      <c r="O32" s="249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1"/>
      <c r="AC32" s="248"/>
      <c r="AD32" s="252"/>
      <c r="AE32" s="252"/>
      <c r="AF32" s="252"/>
      <c r="AG32" s="252"/>
      <c r="AH32" s="253"/>
    </row>
    <row r="33" spans="3:34" s="43" customFormat="1" ht="22.5" customHeight="1">
      <c r="C33" s="525">
        <v>9</v>
      </c>
      <c r="D33" s="526"/>
      <c r="E33" s="249"/>
      <c r="F33" s="250"/>
      <c r="G33" s="250"/>
      <c r="H33" s="250"/>
      <c r="I33" s="250"/>
      <c r="J33" s="250"/>
      <c r="K33" s="250"/>
      <c r="L33" s="250"/>
      <c r="M33" s="250"/>
      <c r="N33" s="251"/>
      <c r="O33" s="249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1"/>
      <c r="AC33" s="248"/>
      <c r="AD33" s="252"/>
      <c r="AE33" s="252"/>
      <c r="AF33" s="252"/>
      <c r="AG33" s="252"/>
      <c r="AH33" s="253"/>
    </row>
    <row r="34" spans="3:34" s="43" customFormat="1" ht="22.5" customHeight="1">
      <c r="C34" s="525">
        <v>10</v>
      </c>
      <c r="D34" s="526"/>
      <c r="E34" s="249"/>
      <c r="F34" s="250"/>
      <c r="G34" s="250"/>
      <c r="H34" s="250"/>
      <c r="I34" s="250"/>
      <c r="J34" s="250"/>
      <c r="K34" s="250"/>
      <c r="L34" s="250"/>
      <c r="M34" s="250"/>
      <c r="N34" s="251"/>
      <c r="O34" s="249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1"/>
      <c r="AC34" s="248"/>
      <c r="AD34" s="252"/>
      <c r="AE34" s="252"/>
      <c r="AF34" s="252"/>
      <c r="AG34" s="252"/>
      <c r="AH34" s="253"/>
    </row>
    <row r="35" spans="3:34" s="43" customFormat="1" ht="22.5" customHeight="1">
      <c r="C35" s="525">
        <v>11</v>
      </c>
      <c r="D35" s="526"/>
      <c r="E35" s="249"/>
      <c r="F35" s="250"/>
      <c r="G35" s="250"/>
      <c r="H35" s="250"/>
      <c r="I35" s="250"/>
      <c r="J35" s="250"/>
      <c r="K35" s="250"/>
      <c r="L35" s="250"/>
      <c r="M35" s="250"/>
      <c r="N35" s="251"/>
      <c r="O35" s="249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1"/>
      <c r="AC35" s="248"/>
      <c r="AD35" s="252"/>
      <c r="AE35" s="252"/>
      <c r="AF35" s="252"/>
      <c r="AG35" s="252"/>
      <c r="AH35" s="253"/>
    </row>
    <row r="36" spans="3:34" s="43" customFormat="1" ht="22.5" customHeight="1">
      <c r="C36" s="525">
        <v>12</v>
      </c>
      <c r="D36" s="526"/>
      <c r="E36" s="249"/>
      <c r="F36" s="250"/>
      <c r="G36" s="250"/>
      <c r="H36" s="250"/>
      <c r="I36" s="250"/>
      <c r="J36" s="250"/>
      <c r="K36" s="250"/>
      <c r="L36" s="250"/>
      <c r="M36" s="250"/>
      <c r="N36" s="251"/>
      <c r="O36" s="249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1"/>
      <c r="AC36" s="248"/>
      <c r="AD36" s="252"/>
      <c r="AE36" s="252"/>
      <c r="AF36" s="252"/>
      <c r="AG36" s="252"/>
      <c r="AH36" s="253"/>
    </row>
    <row r="37" spans="3:34" s="43" customFormat="1" ht="22.5" customHeight="1">
      <c r="C37" s="525">
        <v>13</v>
      </c>
      <c r="D37" s="526"/>
      <c r="E37" s="249"/>
      <c r="F37" s="250"/>
      <c r="G37" s="250"/>
      <c r="H37" s="250"/>
      <c r="I37" s="250"/>
      <c r="J37" s="250"/>
      <c r="K37" s="250"/>
      <c r="L37" s="250"/>
      <c r="M37" s="250"/>
      <c r="N37" s="251"/>
      <c r="O37" s="249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1"/>
      <c r="AC37" s="248"/>
      <c r="AD37" s="252"/>
      <c r="AE37" s="252"/>
      <c r="AF37" s="252"/>
      <c r="AG37" s="252"/>
      <c r="AH37" s="253"/>
    </row>
    <row r="38" spans="3:34" s="43" customFormat="1" ht="22.5" customHeight="1">
      <c r="C38" s="525">
        <v>14</v>
      </c>
      <c r="D38" s="526"/>
      <c r="E38" s="249"/>
      <c r="F38" s="250"/>
      <c r="G38" s="250"/>
      <c r="H38" s="250"/>
      <c r="I38" s="250"/>
      <c r="J38" s="250"/>
      <c r="K38" s="250"/>
      <c r="L38" s="250"/>
      <c r="M38" s="250"/>
      <c r="N38" s="251"/>
      <c r="O38" s="249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1"/>
      <c r="AC38" s="248"/>
      <c r="AD38" s="252"/>
      <c r="AE38" s="252"/>
      <c r="AF38" s="252"/>
      <c r="AG38" s="252"/>
      <c r="AH38" s="253"/>
    </row>
    <row r="39" spans="3:34" s="43" customFormat="1" ht="22.5" customHeight="1">
      <c r="C39" s="525">
        <v>15</v>
      </c>
      <c r="D39" s="526"/>
      <c r="E39" s="249"/>
      <c r="F39" s="250"/>
      <c r="G39" s="250"/>
      <c r="H39" s="250"/>
      <c r="I39" s="250"/>
      <c r="J39" s="250"/>
      <c r="K39" s="250"/>
      <c r="L39" s="250"/>
      <c r="M39" s="250"/>
      <c r="N39" s="251"/>
      <c r="O39" s="249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1"/>
      <c r="AC39" s="248"/>
      <c r="AD39" s="252"/>
      <c r="AE39" s="252"/>
      <c r="AF39" s="252"/>
      <c r="AG39" s="252"/>
      <c r="AH39" s="253"/>
    </row>
    <row r="40" spans="3:34" s="43" customFormat="1" ht="22.5" customHeight="1">
      <c r="C40" s="525">
        <v>16</v>
      </c>
      <c r="D40" s="526"/>
      <c r="E40" s="249"/>
      <c r="F40" s="250"/>
      <c r="G40" s="250"/>
      <c r="H40" s="250"/>
      <c r="I40" s="250"/>
      <c r="J40" s="250"/>
      <c r="K40" s="250"/>
      <c r="L40" s="250"/>
      <c r="M40" s="250"/>
      <c r="N40" s="251"/>
      <c r="O40" s="249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1"/>
      <c r="AC40" s="248"/>
      <c r="AD40" s="252"/>
      <c r="AE40" s="252"/>
      <c r="AF40" s="252"/>
      <c r="AG40" s="252"/>
      <c r="AH40" s="253"/>
    </row>
    <row r="41" spans="3:34" s="43" customFormat="1" ht="22.5" customHeight="1">
      <c r="C41" s="525">
        <v>17</v>
      </c>
      <c r="D41" s="526"/>
      <c r="E41" s="249"/>
      <c r="F41" s="250"/>
      <c r="G41" s="250"/>
      <c r="H41" s="250"/>
      <c r="I41" s="250"/>
      <c r="J41" s="250"/>
      <c r="K41" s="250"/>
      <c r="L41" s="250"/>
      <c r="M41" s="250"/>
      <c r="N41" s="251"/>
      <c r="O41" s="249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1"/>
      <c r="AC41" s="248"/>
      <c r="AD41" s="252"/>
      <c r="AE41" s="252"/>
      <c r="AF41" s="252"/>
      <c r="AG41" s="252"/>
      <c r="AH41" s="253"/>
    </row>
    <row r="42" spans="3:34" s="43" customFormat="1" ht="22.5" customHeight="1">
      <c r="C42" s="525">
        <v>18</v>
      </c>
      <c r="D42" s="526"/>
      <c r="E42" s="249"/>
      <c r="F42" s="250"/>
      <c r="G42" s="250"/>
      <c r="H42" s="250"/>
      <c r="I42" s="250"/>
      <c r="J42" s="250"/>
      <c r="K42" s="250"/>
      <c r="L42" s="250"/>
      <c r="M42" s="250"/>
      <c r="N42" s="251"/>
      <c r="O42" s="249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1"/>
      <c r="AC42" s="248"/>
      <c r="AD42" s="252"/>
      <c r="AE42" s="252"/>
      <c r="AF42" s="252"/>
      <c r="AG42" s="252"/>
      <c r="AH42" s="253"/>
    </row>
    <row r="43" spans="3:34" s="43" customFormat="1" ht="22.5" customHeight="1">
      <c r="C43" s="525">
        <v>19</v>
      </c>
      <c r="D43" s="526"/>
      <c r="E43" s="249"/>
      <c r="F43" s="250"/>
      <c r="G43" s="250"/>
      <c r="H43" s="250"/>
      <c r="I43" s="250"/>
      <c r="J43" s="250"/>
      <c r="K43" s="250"/>
      <c r="L43" s="250"/>
      <c r="M43" s="250"/>
      <c r="N43" s="251"/>
      <c r="O43" s="249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1"/>
      <c r="AC43" s="248"/>
      <c r="AD43" s="252"/>
      <c r="AE43" s="252"/>
      <c r="AF43" s="252"/>
      <c r="AG43" s="252"/>
      <c r="AH43" s="253"/>
    </row>
    <row r="44" spans="3:34" s="43" customFormat="1" ht="22.5" customHeight="1">
      <c r="C44" s="525">
        <v>20</v>
      </c>
      <c r="D44" s="526"/>
      <c r="E44" s="249"/>
      <c r="F44" s="250"/>
      <c r="G44" s="250"/>
      <c r="H44" s="250"/>
      <c r="I44" s="250"/>
      <c r="J44" s="250"/>
      <c r="K44" s="250"/>
      <c r="L44" s="250"/>
      <c r="M44" s="250"/>
      <c r="N44" s="251"/>
      <c r="O44" s="249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1"/>
      <c r="AC44" s="248"/>
      <c r="AD44" s="252"/>
      <c r="AE44" s="252"/>
      <c r="AF44" s="252"/>
      <c r="AG44" s="252"/>
      <c r="AH44" s="253"/>
    </row>
    <row r="45" spans="3:34" s="43" customFormat="1" ht="22.5" customHeight="1">
      <c r="C45" s="525">
        <v>21</v>
      </c>
      <c r="D45" s="526"/>
      <c r="E45" s="516"/>
      <c r="F45" s="517"/>
      <c r="G45" s="517"/>
      <c r="H45" s="517"/>
      <c r="I45" s="517"/>
      <c r="J45" s="517"/>
      <c r="K45" s="517"/>
      <c r="L45" s="517"/>
      <c r="M45" s="517"/>
      <c r="N45" s="518"/>
      <c r="O45" s="249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1"/>
      <c r="AC45" s="248"/>
      <c r="AD45" s="252"/>
      <c r="AE45" s="252"/>
      <c r="AF45" s="252"/>
      <c r="AG45" s="252"/>
      <c r="AH45" s="253"/>
    </row>
    <row r="46" spans="3:34" s="43" customFormat="1" ht="22.5" customHeight="1">
      <c r="C46" s="514">
        <v>22</v>
      </c>
      <c r="D46" s="514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6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8"/>
      <c r="AC46" s="318"/>
      <c r="AD46" s="519"/>
      <c r="AE46" s="519"/>
      <c r="AF46" s="519"/>
      <c r="AG46" s="519"/>
      <c r="AH46" s="520"/>
    </row>
    <row r="47" spans="3:34" s="43" customFormat="1" ht="22.5" customHeight="1">
      <c r="C47" s="514"/>
      <c r="D47" s="514"/>
      <c r="E47" s="532" t="s">
        <v>591</v>
      </c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4"/>
      <c r="AC47" s="535">
        <f>SUM(AC25:AH46)</f>
        <v>73265612</v>
      </c>
      <c r="AD47" s="536"/>
      <c r="AE47" s="536"/>
      <c r="AF47" s="536"/>
      <c r="AG47" s="536"/>
      <c r="AH47" s="537"/>
    </row>
    <row r="48" spans="3:22" s="1" customFormat="1" ht="18" customHeight="1"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"/>
      <c r="V48" s="5"/>
    </row>
    <row r="49" spans="3:22" s="1" customFormat="1" ht="18" customHeight="1">
      <c r="C49" s="51" t="s">
        <v>592</v>
      </c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5"/>
      <c r="V49" s="5"/>
    </row>
    <row r="50" spans="3:22" s="1" customFormat="1" ht="12.75" customHeight="1">
      <c r="C50" s="51" t="s">
        <v>593</v>
      </c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5"/>
      <c r="V50" s="5"/>
    </row>
    <row r="51" spans="3:22" s="1" customFormat="1" ht="22.5" customHeight="1">
      <c r="C51" s="51" t="s">
        <v>594</v>
      </c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5"/>
      <c r="V51" s="5"/>
    </row>
    <row r="52" spans="3:22" s="1" customFormat="1" ht="13.5" customHeight="1">
      <c r="C52" s="51" t="s">
        <v>595</v>
      </c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5"/>
      <c r="V52" s="5"/>
    </row>
    <row r="53" spans="3:22" s="1" customFormat="1" ht="20.25" customHeight="1">
      <c r="C53" s="51" t="s">
        <v>596</v>
      </c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"/>
      <c r="V53" s="5"/>
    </row>
    <row r="54" spans="3:22" s="1" customFormat="1" ht="27.75" customHeight="1">
      <c r="C54" s="51" t="s">
        <v>597</v>
      </c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5"/>
      <c r="V54" s="5"/>
    </row>
    <row r="55" spans="3:22" s="1" customFormat="1" ht="12" customHeight="1">
      <c r="C55" s="51" t="s">
        <v>598</v>
      </c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/>
    </row>
    <row r="56" spans="3:22" s="1" customFormat="1" ht="12" customHeight="1">
      <c r="C56" s="51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5"/>
    </row>
    <row r="57" spans="3:22" s="1" customFormat="1" ht="15.75" customHeight="1">
      <c r="C57" s="262">
        <v>8</v>
      </c>
      <c r="D57" s="262">
        <v>4</v>
      </c>
      <c r="E57" s="262">
        <v>1</v>
      </c>
      <c r="F57" s="263">
        <v>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5"/>
    </row>
    <row r="58" spans="3:34" s="1" customFormat="1" ht="15" customHeight="1">
      <c r="C58" s="538" t="s">
        <v>584</v>
      </c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</row>
    <row r="59" spans="3:31" s="1" customFormat="1" ht="26.25" customHeight="1">
      <c r="C59" s="51" t="s">
        <v>599</v>
      </c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527" t="s">
        <v>584</v>
      </c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1" t="s">
        <v>600</v>
      </c>
    </row>
    <row r="60" spans="3:22" s="1" customFormat="1" ht="12" customHeight="1">
      <c r="C60" s="51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5"/>
    </row>
    <row r="61" spans="3:34" s="1" customFormat="1" ht="15.75" customHeight="1">
      <c r="C61" s="264">
        <v>8</v>
      </c>
      <c r="D61" s="265">
        <v>4</v>
      </c>
      <c r="E61" s="265">
        <v>1</v>
      </c>
      <c r="F61" s="266">
        <v>1</v>
      </c>
      <c r="G61" s="3"/>
      <c r="H61" s="528" t="s">
        <v>584</v>
      </c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529"/>
      <c r="AH61" s="529"/>
    </row>
    <row r="62" spans="3:22" s="1" customFormat="1" ht="15.75" customHeight="1">
      <c r="C62" s="51" t="s">
        <v>601</v>
      </c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  <c r="V62" s="5"/>
    </row>
    <row r="63" spans="3:22" s="1" customFormat="1" ht="15.75" customHeight="1">
      <c r="C63" s="51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</row>
    <row r="64" spans="3:34" s="1" customFormat="1" ht="15.75" customHeight="1">
      <c r="C64" s="51" t="s">
        <v>602</v>
      </c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30" t="s">
        <v>603</v>
      </c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</row>
    <row r="65" spans="3:22" s="1" customFormat="1" ht="9.75" customHeight="1">
      <c r="C65" s="51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"/>
      <c r="V65" s="5"/>
    </row>
    <row r="66" spans="3:22" s="1" customFormat="1" ht="16.5" customHeight="1">
      <c r="C66" s="51"/>
      <c r="D66" s="2"/>
      <c r="E66" s="2"/>
      <c r="F66" s="3"/>
      <c r="G66" s="531" t="s">
        <v>604</v>
      </c>
      <c r="H66" s="531"/>
      <c r="I66" s="531"/>
      <c r="J66" s="266">
        <v>1</v>
      </c>
      <c r="K66" s="266">
        <v>5</v>
      </c>
      <c r="L66" s="266">
        <v>0</v>
      </c>
      <c r="M66" s="266">
        <v>4</v>
      </c>
      <c r="N66" s="266">
        <v>9</v>
      </c>
      <c r="O66" s="266">
        <v>8</v>
      </c>
      <c r="P66" s="266">
        <v>1</v>
      </c>
      <c r="Q66" s="266">
        <v>4</v>
      </c>
      <c r="R66" s="266">
        <v>7</v>
      </c>
      <c r="S66" s="266">
        <v>7</v>
      </c>
      <c r="T66" s="266">
        <v>5</v>
      </c>
      <c r="U66" s="268" t="s">
        <v>605</v>
      </c>
      <c r="V66" s="268" t="s">
        <v>606</v>
      </c>
    </row>
    <row r="67" spans="3:22" s="1" customFormat="1" ht="16.5" customHeight="1">
      <c r="C67" s="51"/>
      <c r="D67" s="2"/>
      <c r="E67" s="2"/>
      <c r="F67" s="3"/>
      <c r="G67" s="267"/>
      <c r="H67" s="267"/>
      <c r="I67" s="26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5"/>
      <c r="V67" s="5"/>
    </row>
    <row r="68" spans="3:34" s="1" customFormat="1" ht="15.75" customHeight="1">
      <c r="C68" s="51" t="s">
        <v>607</v>
      </c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531" t="s">
        <v>608</v>
      </c>
      <c r="R68" s="531"/>
      <c r="S68" s="531"/>
      <c r="T68" s="531"/>
      <c r="U68" s="531"/>
      <c r="V68" s="531"/>
      <c r="W68" s="531"/>
      <c r="X68" s="531"/>
      <c r="Y68" s="531"/>
      <c r="Z68" s="233"/>
      <c r="AA68" s="269"/>
      <c r="AB68" s="269"/>
      <c r="AC68" s="269"/>
      <c r="AD68" s="269"/>
      <c r="AE68" s="269"/>
      <c r="AF68" s="269"/>
      <c r="AG68" s="269"/>
      <c r="AH68" s="269"/>
    </row>
    <row r="69" spans="3:22" s="1" customFormat="1" ht="9.75" customHeight="1">
      <c r="C69" s="51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5"/>
      <c r="V69" s="5"/>
    </row>
    <row r="70" spans="3:22" s="1" customFormat="1" ht="16.5" customHeight="1">
      <c r="C70" s="51"/>
      <c r="D70" s="2"/>
      <c r="E70" s="2"/>
      <c r="F70" s="3"/>
      <c r="G70" s="531" t="s">
        <v>609</v>
      </c>
      <c r="H70" s="531"/>
      <c r="I70" s="531"/>
      <c r="J70" s="270"/>
      <c r="K70" s="270"/>
      <c r="L70" s="270"/>
      <c r="M70" s="270"/>
      <c r="N70" s="270"/>
      <c r="O70" s="270"/>
      <c r="P70" s="270"/>
      <c r="Q70" s="3"/>
      <c r="R70" s="3"/>
      <c r="S70" s="3"/>
      <c r="T70" s="3"/>
      <c r="U70" s="5"/>
      <c r="V70" s="5"/>
    </row>
    <row r="71" spans="3:22" s="1" customFormat="1" ht="16.5" customHeight="1">
      <c r="C71" s="51"/>
      <c r="D71" s="2"/>
      <c r="E71" s="2"/>
      <c r="F71" s="3"/>
      <c r="G71" s="267"/>
      <c r="H71" s="267"/>
      <c r="I71" s="26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5"/>
      <c r="V71" s="5"/>
    </row>
    <row r="72" spans="3:23" s="1" customFormat="1" ht="16.5" customHeight="1">
      <c r="C72" s="51"/>
      <c r="D72" s="2"/>
      <c r="E72" s="2"/>
      <c r="F72" s="3"/>
      <c r="G72" s="267"/>
      <c r="H72" s="267"/>
      <c r="I72" s="267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2"/>
      <c r="V72" s="272"/>
      <c r="W72" s="233"/>
    </row>
    <row r="73" spans="3:34" s="1" customFormat="1" ht="20.25" customHeight="1">
      <c r="C73" s="2"/>
      <c r="D73" s="554" t="str">
        <f>+'[1]PrihTros'!B221</f>
        <v>Vo  @elino</v>
      </c>
      <c r="E73" s="555"/>
      <c r="F73" s="555"/>
      <c r="G73" s="555"/>
      <c r="H73" s="555"/>
      <c r="I73" s="555"/>
      <c r="J73" s="556"/>
      <c r="K73" s="556"/>
      <c r="L73" s="556"/>
      <c r="M73" s="556"/>
      <c r="N73" s="557"/>
      <c r="O73" s="558" t="s">
        <v>389</v>
      </c>
      <c r="P73" s="559"/>
      <c r="Q73" s="559"/>
      <c r="R73" s="559"/>
      <c r="S73" s="559"/>
      <c r="T73" s="559"/>
      <c r="U73" s="559"/>
      <c r="V73" s="559"/>
      <c r="W73" s="559"/>
      <c r="X73" s="560"/>
      <c r="Y73" s="151"/>
      <c r="Z73" s="148"/>
      <c r="AA73" s="149"/>
      <c r="AB73" s="539" t="s">
        <v>393</v>
      </c>
      <c r="AC73" s="540"/>
      <c r="AD73" s="540"/>
      <c r="AE73" s="540"/>
      <c r="AF73" s="540"/>
      <c r="AG73" s="540"/>
      <c r="AH73" s="541"/>
    </row>
    <row r="74" spans="3:34" s="1" customFormat="1" ht="6" customHeight="1">
      <c r="C74" s="2"/>
      <c r="D74" s="146"/>
      <c r="E74" s="2"/>
      <c r="F74" s="3"/>
      <c r="G74" s="3"/>
      <c r="H74" s="3"/>
      <c r="I74" s="3"/>
      <c r="J74" s="3"/>
      <c r="K74" s="3"/>
      <c r="L74" s="3"/>
      <c r="M74" s="3"/>
      <c r="N74" s="147"/>
      <c r="O74" s="558"/>
      <c r="P74" s="559"/>
      <c r="Q74" s="559"/>
      <c r="R74" s="559"/>
      <c r="S74" s="559"/>
      <c r="T74" s="559"/>
      <c r="U74" s="559"/>
      <c r="V74" s="559"/>
      <c r="W74" s="559"/>
      <c r="X74" s="561"/>
      <c r="Y74" s="152"/>
      <c r="AA74" s="150"/>
      <c r="AB74" s="152"/>
      <c r="AH74" s="150"/>
    </row>
    <row r="75" spans="3:34" s="1" customFormat="1" ht="18" customHeight="1">
      <c r="C75" s="2"/>
      <c r="D75" s="542" t="str">
        <f>+PrihTros_Org!B225</f>
        <v>Na den 23.02.2018 god. </v>
      </c>
      <c r="E75" s="543"/>
      <c r="F75" s="543"/>
      <c r="G75" s="543"/>
      <c r="H75" s="543"/>
      <c r="I75" s="543"/>
      <c r="J75" s="543"/>
      <c r="K75" s="543"/>
      <c r="L75" s="543"/>
      <c r="M75" s="543"/>
      <c r="N75" s="544"/>
      <c r="O75" s="545" t="s">
        <v>390</v>
      </c>
      <c r="P75" s="546"/>
      <c r="Q75" s="546"/>
      <c r="R75" s="546"/>
      <c r="S75" s="546"/>
      <c r="T75" s="546"/>
      <c r="U75" s="546"/>
      <c r="V75" s="546"/>
      <c r="W75" s="546"/>
      <c r="X75" s="547"/>
      <c r="Y75" s="548" t="s">
        <v>388</v>
      </c>
      <c r="Z75" s="549"/>
      <c r="AA75" s="550"/>
      <c r="AB75" s="551" t="s">
        <v>0</v>
      </c>
      <c r="AC75" s="552"/>
      <c r="AD75" s="552"/>
      <c r="AE75" s="552"/>
      <c r="AF75" s="552"/>
      <c r="AG75" s="552"/>
      <c r="AH75" s="553"/>
    </row>
    <row r="76" spans="6:20" s="1" customFormat="1" ht="12.7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</sheetData>
  <sheetProtection/>
  <mergeCells count="75">
    <mergeCell ref="AB73:AH73"/>
    <mergeCell ref="D75:N75"/>
    <mergeCell ref="O75:X75"/>
    <mergeCell ref="Y75:AA75"/>
    <mergeCell ref="AB75:AH75"/>
    <mergeCell ref="Q68:Y68"/>
    <mergeCell ref="G70:I70"/>
    <mergeCell ref="D73:N73"/>
    <mergeCell ref="O73:X74"/>
    <mergeCell ref="O59:AD59"/>
    <mergeCell ref="H61:AH61"/>
    <mergeCell ref="V64:AH64"/>
    <mergeCell ref="G66:I66"/>
    <mergeCell ref="C47:D47"/>
    <mergeCell ref="E47:AB47"/>
    <mergeCell ref="AC47:AH47"/>
    <mergeCell ref="C58:AH58"/>
    <mergeCell ref="C46:D46"/>
    <mergeCell ref="E46:N46"/>
    <mergeCell ref="O46:AB46"/>
    <mergeCell ref="AC46:AH46"/>
    <mergeCell ref="C43:D43"/>
    <mergeCell ref="C44:D44"/>
    <mergeCell ref="C45:D45"/>
    <mergeCell ref="E45:N45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39:D39"/>
    <mergeCell ref="C40:D40"/>
    <mergeCell ref="O30:AB30"/>
    <mergeCell ref="AC30:AH30"/>
    <mergeCell ref="C29:D29"/>
    <mergeCell ref="E29:N29"/>
    <mergeCell ref="O29:AB29"/>
    <mergeCell ref="AC29:AH29"/>
    <mergeCell ref="C30:D30"/>
    <mergeCell ref="E30:N30"/>
    <mergeCell ref="C28:D28"/>
    <mergeCell ref="E28:N28"/>
    <mergeCell ref="O28:AB28"/>
    <mergeCell ref="AC28:AH28"/>
    <mergeCell ref="C27:D27"/>
    <mergeCell ref="E27:N27"/>
    <mergeCell ref="O27:AB27"/>
    <mergeCell ref="AC27:AH27"/>
    <mergeCell ref="C26:D26"/>
    <mergeCell ref="E26:N26"/>
    <mergeCell ref="O26:AB26"/>
    <mergeCell ref="AC26:AH26"/>
    <mergeCell ref="C25:D25"/>
    <mergeCell ref="E25:N25"/>
    <mergeCell ref="O25:AB25"/>
    <mergeCell ref="AC25:AH25"/>
    <mergeCell ref="C18:AH18"/>
    <mergeCell ref="C21:AB23"/>
    <mergeCell ref="AC21:AH24"/>
    <mergeCell ref="C24:D24"/>
    <mergeCell ref="E24:N24"/>
    <mergeCell ref="O24:AB24"/>
    <mergeCell ref="K13:AF13"/>
    <mergeCell ref="L14:Z14"/>
    <mergeCell ref="L15:Z15"/>
    <mergeCell ref="C17:AH17"/>
    <mergeCell ref="N5:P5"/>
    <mergeCell ref="R5:U5"/>
    <mergeCell ref="I8:P8"/>
    <mergeCell ref="S8:AG8"/>
  </mergeCells>
  <printOptions/>
  <pageMargins left="0.2" right="0.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147"/>
  <sheetViews>
    <sheetView tabSelected="1" zoomScalePageLayoutView="0" workbookViewId="0" topLeftCell="A28">
      <selection activeCell="AC128" sqref="AC128:AH128"/>
    </sheetView>
  </sheetViews>
  <sheetFormatPr defaultColWidth="8.8515625" defaultRowHeight="12.75"/>
  <cols>
    <col min="1" max="1" width="3.140625" style="6" customWidth="1"/>
    <col min="2" max="2" width="4.421875" style="312" customWidth="1"/>
    <col min="3" max="6" width="2.7109375" style="159" customWidth="1"/>
    <col min="7" max="34" width="2.7109375" style="6" customWidth="1"/>
    <col min="35" max="35" width="3.28125" style="6" customWidth="1"/>
    <col min="36" max="16384" width="8.8515625" style="6" customWidth="1"/>
  </cols>
  <sheetData>
    <row r="2" spans="2:27" s="1" customFormat="1" ht="18">
      <c r="B2" s="273"/>
      <c r="C2" s="32" t="s">
        <v>582</v>
      </c>
      <c r="D2" s="32"/>
      <c r="E2" s="32"/>
      <c r="F2" s="32"/>
      <c r="G2" s="32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68"/>
      <c r="V2" s="168"/>
      <c r="W2" s="49"/>
      <c r="X2" s="49"/>
      <c r="Y2" s="49"/>
      <c r="Z2" s="49"/>
      <c r="AA2" s="49"/>
    </row>
    <row r="3" spans="2:34" s="1" customFormat="1" ht="9" customHeight="1">
      <c r="B3" s="274"/>
      <c r="C3" s="160"/>
      <c r="D3" s="160"/>
      <c r="E3" s="160"/>
      <c r="F3" s="160"/>
      <c r="G3" s="50"/>
      <c r="H3" s="50"/>
      <c r="I3" s="50"/>
      <c r="J3" s="50"/>
      <c r="K3" s="50"/>
      <c r="L3" s="50"/>
      <c r="M3" s="48"/>
      <c r="N3" s="48"/>
      <c r="O3" s="48"/>
      <c r="P3" s="48"/>
      <c r="Q3" s="48"/>
      <c r="R3" s="48"/>
      <c r="S3" s="48"/>
      <c r="T3" s="50"/>
      <c r="U3" s="168"/>
      <c r="V3" s="168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2:34" s="1" customFormat="1" ht="18">
      <c r="B4" s="275"/>
      <c r="C4" s="161"/>
      <c r="D4" s="161"/>
      <c r="E4" s="161"/>
      <c r="F4" s="161"/>
      <c r="G4" s="61"/>
      <c r="H4" s="61"/>
      <c r="I4" s="61"/>
      <c r="J4" s="61"/>
      <c r="K4" s="61"/>
      <c r="L4" s="61"/>
      <c r="M4" s="50"/>
      <c r="N4" s="50"/>
      <c r="O4" s="50"/>
      <c r="P4" s="50"/>
      <c r="Q4" s="50"/>
      <c r="R4" s="50"/>
      <c r="S4" s="50"/>
      <c r="T4" s="61"/>
      <c r="U4" s="169"/>
      <c r="V4" s="169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</row>
    <row r="5" spans="2:34" s="1" customFormat="1" ht="18">
      <c r="B5" s="276"/>
      <c r="C5" s="160"/>
      <c r="D5" s="160"/>
      <c r="E5" s="160"/>
      <c r="F5" s="160"/>
      <c r="G5" s="50"/>
      <c r="H5" s="50"/>
      <c r="I5" s="50"/>
      <c r="J5" s="50"/>
      <c r="K5" s="50"/>
      <c r="L5" s="50"/>
      <c r="M5" s="91"/>
      <c r="N5" s="91"/>
      <c r="O5" s="91"/>
      <c r="Q5" s="50"/>
      <c r="R5" s="50"/>
      <c r="S5" s="91"/>
      <c r="T5" s="91"/>
      <c r="U5" s="168"/>
      <c r="V5" s="16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99"/>
    </row>
    <row r="6" spans="2:34" s="94" customFormat="1" ht="12.75">
      <c r="B6" s="277"/>
      <c r="C6" s="92"/>
      <c r="D6" s="92"/>
      <c r="E6" s="92"/>
      <c r="F6" s="92"/>
      <c r="G6" s="93"/>
      <c r="H6" s="93"/>
      <c r="I6" s="93"/>
      <c r="J6" s="93"/>
      <c r="K6" s="93"/>
      <c r="L6" s="93"/>
      <c r="M6" s="654" t="s">
        <v>363</v>
      </c>
      <c r="N6" s="654"/>
      <c r="O6" s="654"/>
      <c r="R6" s="376" t="s">
        <v>364</v>
      </c>
      <c r="S6" s="376"/>
      <c r="T6" s="376"/>
      <c r="U6" s="376"/>
      <c r="V6" s="17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100"/>
    </row>
    <row r="7" spans="2:34" s="254" customFormat="1" ht="14.25">
      <c r="B7" s="278"/>
      <c r="C7" s="256">
        <v>5</v>
      </c>
      <c r="D7" s="256">
        <v>1</v>
      </c>
      <c r="E7" s="257">
        <v>0</v>
      </c>
      <c r="F7" s="258"/>
      <c r="G7" s="279"/>
      <c r="H7" s="256" t="s">
        <v>234</v>
      </c>
      <c r="I7" s="256" t="s">
        <v>234</v>
      </c>
      <c r="J7" s="256" t="s">
        <v>234</v>
      </c>
      <c r="K7" s="256" t="s">
        <v>234</v>
      </c>
      <c r="L7" s="256" t="s">
        <v>234</v>
      </c>
      <c r="M7" s="256" t="s">
        <v>234</v>
      </c>
      <c r="N7" s="256" t="s">
        <v>234</v>
      </c>
      <c r="O7" s="256" t="s">
        <v>234</v>
      </c>
      <c r="P7" s="258"/>
      <c r="Q7" s="279"/>
      <c r="R7" s="259"/>
      <c r="S7" s="280">
        <v>7</v>
      </c>
      <c r="T7" s="280">
        <v>2</v>
      </c>
      <c r="U7" s="280">
        <v>6</v>
      </c>
      <c r="V7" s="280">
        <v>0</v>
      </c>
      <c r="W7" s="280">
        <v>1</v>
      </c>
      <c r="X7" s="280">
        <v>4</v>
      </c>
      <c r="Y7" s="280">
        <v>0</v>
      </c>
      <c r="Z7" s="280">
        <v>9</v>
      </c>
      <c r="AA7" s="280">
        <v>7</v>
      </c>
      <c r="AB7" s="280">
        <v>5</v>
      </c>
      <c r="AC7" s="281">
        <v>6</v>
      </c>
      <c r="AD7" s="281">
        <v>3</v>
      </c>
      <c r="AE7" s="281">
        <v>7</v>
      </c>
      <c r="AF7" s="281">
        <v>1</v>
      </c>
      <c r="AG7" s="281">
        <v>7</v>
      </c>
      <c r="AH7" s="260"/>
    </row>
    <row r="8" spans="2:34" s="1" customFormat="1" ht="12.75">
      <c r="B8" s="277"/>
      <c r="C8" s="95">
        <v>1</v>
      </c>
      <c r="D8" s="95">
        <v>2</v>
      </c>
      <c r="E8" s="95">
        <v>3</v>
      </c>
      <c r="F8" s="95"/>
      <c r="G8" s="95"/>
      <c r="H8" s="95">
        <v>4</v>
      </c>
      <c r="I8" s="95">
        <v>5</v>
      </c>
      <c r="J8" s="95">
        <v>6</v>
      </c>
      <c r="K8" s="95">
        <v>7</v>
      </c>
      <c r="L8" s="95">
        <v>8</v>
      </c>
      <c r="M8" s="95">
        <v>9</v>
      </c>
      <c r="N8" s="95">
        <v>10</v>
      </c>
      <c r="O8" s="95">
        <v>11</v>
      </c>
      <c r="P8" s="95"/>
      <c r="Q8" s="95"/>
      <c r="R8" s="95"/>
      <c r="S8" s="95">
        <v>12</v>
      </c>
      <c r="T8" s="95">
        <v>13</v>
      </c>
      <c r="U8" s="170">
        <v>14</v>
      </c>
      <c r="V8" s="170">
        <v>15</v>
      </c>
      <c r="W8" s="95">
        <v>16</v>
      </c>
      <c r="X8" s="95">
        <v>17</v>
      </c>
      <c r="Y8" s="95">
        <v>18</v>
      </c>
      <c r="Z8" s="95">
        <v>19</v>
      </c>
      <c r="AA8" s="95">
        <v>20</v>
      </c>
      <c r="AB8" s="95">
        <v>21</v>
      </c>
      <c r="AC8" s="95">
        <v>22</v>
      </c>
      <c r="AD8" s="95">
        <v>23</v>
      </c>
      <c r="AE8" s="95">
        <v>24</v>
      </c>
      <c r="AF8" s="95">
        <v>25</v>
      </c>
      <c r="AG8" s="95">
        <v>26</v>
      </c>
      <c r="AH8" s="102"/>
    </row>
    <row r="9" spans="2:34" s="4" customFormat="1" ht="10.5">
      <c r="B9" s="277"/>
      <c r="C9" s="376" t="s">
        <v>366</v>
      </c>
      <c r="D9" s="376"/>
      <c r="E9" s="376"/>
      <c r="F9" s="94"/>
      <c r="G9" s="94"/>
      <c r="H9" s="376" t="s">
        <v>367</v>
      </c>
      <c r="I9" s="376"/>
      <c r="J9" s="376"/>
      <c r="K9" s="376"/>
      <c r="L9" s="376"/>
      <c r="M9" s="376"/>
      <c r="N9" s="376"/>
      <c r="O9" s="376"/>
      <c r="P9" s="94"/>
      <c r="Q9" s="95"/>
      <c r="R9" s="95"/>
      <c r="S9" s="376" t="s">
        <v>384</v>
      </c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102"/>
    </row>
    <row r="10" spans="2:34" s="1" customFormat="1" ht="18">
      <c r="B10" s="282"/>
      <c r="C10" s="162"/>
      <c r="D10" s="162"/>
      <c r="E10" s="162"/>
      <c r="F10" s="16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171"/>
      <c r="V10" s="171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103"/>
    </row>
    <row r="11" spans="2:34" s="1" customFormat="1" ht="18">
      <c r="B11" s="274"/>
      <c r="C11" s="160"/>
      <c r="D11" s="160"/>
      <c r="E11" s="160"/>
      <c r="F11" s="16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168"/>
      <c r="V11" s="168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2:34" s="1" customFormat="1" ht="18">
      <c r="B12" s="283" t="s">
        <v>383</v>
      </c>
      <c r="C12" s="163"/>
      <c r="D12" s="163"/>
      <c r="E12" s="163"/>
      <c r="F12" s="163"/>
      <c r="G12" s="50"/>
      <c r="H12" s="404" t="s">
        <v>792</v>
      </c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284"/>
      <c r="AE12" s="284"/>
      <c r="AF12" s="284"/>
      <c r="AG12" s="284"/>
      <c r="AH12" s="284"/>
    </row>
    <row r="13" spans="2:34" s="1" customFormat="1" ht="18">
      <c r="B13" s="283" t="s">
        <v>611</v>
      </c>
      <c r="C13" s="163"/>
      <c r="D13" s="163"/>
      <c r="E13" s="163"/>
      <c r="F13" s="163"/>
      <c r="G13" s="50"/>
      <c r="H13" s="50"/>
      <c r="I13" s="50"/>
      <c r="J13" s="50"/>
      <c r="K13" s="673" t="s">
        <v>793</v>
      </c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286"/>
      <c r="AC13" s="286"/>
      <c r="AD13" s="287"/>
      <c r="AE13" s="287"/>
      <c r="AF13" s="287"/>
      <c r="AG13" s="287"/>
      <c r="AH13" s="287"/>
    </row>
    <row r="14" spans="2:34" s="1" customFormat="1" ht="18">
      <c r="B14" s="283" t="s">
        <v>612</v>
      </c>
      <c r="C14" s="163"/>
      <c r="D14" s="163"/>
      <c r="E14" s="163"/>
      <c r="F14" s="163"/>
      <c r="G14" s="50"/>
      <c r="H14" s="48"/>
      <c r="I14" s="48"/>
      <c r="J14" s="48"/>
      <c r="K14" s="285"/>
      <c r="L14" s="285"/>
      <c r="M14" s="674" t="s">
        <v>794</v>
      </c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285"/>
      <c r="AA14" s="285"/>
      <c r="AB14" s="232"/>
      <c r="AC14" s="232"/>
      <c r="AD14" s="287"/>
      <c r="AE14" s="287"/>
      <c r="AF14" s="287"/>
      <c r="AG14" s="287"/>
      <c r="AH14" s="287"/>
    </row>
    <row r="15" spans="2:34" s="1" customFormat="1" ht="18">
      <c r="B15" s="283" t="s">
        <v>381</v>
      </c>
      <c r="C15" s="163"/>
      <c r="D15" s="163"/>
      <c r="E15" s="163"/>
      <c r="F15" s="163"/>
      <c r="G15" s="50"/>
      <c r="H15" s="50"/>
      <c r="I15" s="50"/>
      <c r="J15" s="48"/>
      <c r="K15" s="48"/>
      <c r="L15" s="653" t="s">
        <v>583</v>
      </c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143"/>
      <c r="AB15" s="145"/>
      <c r="AC15" s="145"/>
      <c r="AD15" s="288"/>
      <c r="AE15" s="288"/>
      <c r="AF15" s="288"/>
      <c r="AG15" s="288"/>
      <c r="AH15" s="288"/>
    </row>
    <row r="16" spans="2:34" s="1" customFormat="1" ht="12.75">
      <c r="B16" s="289"/>
      <c r="C16" s="164"/>
      <c r="D16" s="164"/>
      <c r="E16" s="164"/>
      <c r="F16" s="164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2:34" s="1" customFormat="1" ht="12.75">
      <c r="B17" s="289"/>
      <c r="C17" s="164"/>
      <c r="D17" s="164"/>
      <c r="E17" s="164"/>
      <c r="F17" s="164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2:34" s="1" customFormat="1" ht="18" customHeight="1">
      <c r="B18" s="349" t="s">
        <v>396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</row>
    <row r="19" spans="2:34" s="1" customFormat="1" ht="15" customHeight="1">
      <c r="B19" s="500" t="s">
        <v>397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</row>
    <row r="20" spans="2:34" s="1" customFormat="1" ht="15" customHeight="1">
      <c r="B20" s="500" t="s">
        <v>398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</row>
    <row r="21" spans="2:34" s="1" customFormat="1" ht="12.75">
      <c r="B21" s="273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AD21" s="356" t="s">
        <v>4</v>
      </c>
      <c r="AE21" s="356"/>
      <c r="AF21" s="356"/>
      <c r="AG21" s="356"/>
      <c r="AH21" s="356"/>
    </row>
    <row r="22" spans="2:34" s="4" customFormat="1" ht="15" customHeight="1">
      <c r="B22" s="655" t="s">
        <v>365</v>
      </c>
      <c r="C22" s="658" t="s">
        <v>368</v>
      </c>
      <c r="D22" s="659"/>
      <c r="E22" s="659"/>
      <c r="F22" s="660"/>
      <c r="G22" s="366" t="s">
        <v>7</v>
      </c>
      <c r="H22" s="367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51"/>
      <c r="U22" s="667" t="s">
        <v>474</v>
      </c>
      <c r="V22" s="668"/>
      <c r="W22" s="372" t="s">
        <v>8</v>
      </c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5"/>
    </row>
    <row r="23" spans="2:34" s="4" customFormat="1" ht="15" customHeight="1">
      <c r="B23" s="656"/>
      <c r="C23" s="661"/>
      <c r="D23" s="662"/>
      <c r="E23" s="662"/>
      <c r="F23" s="663"/>
      <c r="G23" s="352"/>
      <c r="H23" s="369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53"/>
      <c r="U23" s="669"/>
      <c r="V23" s="670"/>
      <c r="W23" s="350" t="s">
        <v>222</v>
      </c>
      <c r="X23" s="368"/>
      <c r="Y23" s="368"/>
      <c r="Z23" s="368"/>
      <c r="AA23" s="368"/>
      <c r="AB23" s="351"/>
      <c r="AC23" s="350" t="s">
        <v>223</v>
      </c>
      <c r="AD23" s="368"/>
      <c r="AE23" s="368"/>
      <c r="AF23" s="368"/>
      <c r="AG23" s="368"/>
      <c r="AH23" s="351"/>
    </row>
    <row r="24" spans="2:34" s="4" customFormat="1" ht="15" customHeight="1">
      <c r="B24" s="657"/>
      <c r="C24" s="664"/>
      <c r="D24" s="665"/>
      <c r="E24" s="665"/>
      <c r="F24" s="666"/>
      <c r="G24" s="354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55"/>
      <c r="U24" s="671"/>
      <c r="V24" s="672"/>
      <c r="W24" s="354"/>
      <c r="X24" s="371"/>
      <c r="Y24" s="371"/>
      <c r="Z24" s="371"/>
      <c r="AA24" s="371"/>
      <c r="AB24" s="355"/>
      <c r="AC24" s="354"/>
      <c r="AD24" s="371"/>
      <c r="AE24" s="371"/>
      <c r="AF24" s="371"/>
      <c r="AG24" s="371"/>
      <c r="AH24" s="355"/>
    </row>
    <row r="25" spans="2:34" s="4" customFormat="1" ht="15" customHeight="1">
      <c r="B25" s="290">
        <v>1</v>
      </c>
      <c r="C25" s="649">
        <v>2</v>
      </c>
      <c r="D25" s="650"/>
      <c r="E25" s="650"/>
      <c r="F25" s="651"/>
      <c r="G25" s="372">
        <v>3</v>
      </c>
      <c r="H25" s="373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652">
        <v>4</v>
      </c>
      <c r="V25" s="336"/>
      <c r="W25" s="372">
        <v>5</v>
      </c>
      <c r="X25" s="374"/>
      <c r="Y25" s="374"/>
      <c r="Z25" s="374"/>
      <c r="AA25" s="374"/>
      <c r="AB25" s="375"/>
      <c r="AC25" s="372">
        <v>6</v>
      </c>
      <c r="AD25" s="374"/>
      <c r="AE25" s="374"/>
      <c r="AF25" s="374"/>
      <c r="AG25" s="374"/>
      <c r="AH25" s="375"/>
    </row>
    <row r="26" spans="2:34" s="36" customFormat="1" ht="12.75" customHeight="1">
      <c r="B26" s="291"/>
      <c r="C26" s="643"/>
      <c r="D26" s="644"/>
      <c r="E26" s="644"/>
      <c r="F26" s="645"/>
      <c r="G26" s="646" t="s">
        <v>453</v>
      </c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8"/>
      <c r="U26" s="344"/>
      <c r="V26" s="581"/>
      <c r="W26" s="313"/>
      <c r="X26" s="314"/>
      <c r="Y26" s="314"/>
      <c r="Z26" s="314"/>
      <c r="AA26" s="314"/>
      <c r="AB26" s="315"/>
      <c r="AC26" s="313"/>
      <c r="AD26" s="314"/>
      <c r="AE26" s="314"/>
      <c r="AF26" s="314"/>
      <c r="AG26" s="314"/>
      <c r="AH26" s="315"/>
    </row>
    <row r="27" spans="2:34" s="36" customFormat="1" ht="36" customHeight="1">
      <c r="B27" s="292" t="s">
        <v>218</v>
      </c>
      <c r="C27" s="579" t="s">
        <v>399</v>
      </c>
      <c r="D27" s="580"/>
      <c r="E27" s="580"/>
      <c r="F27" s="565"/>
      <c r="G27" s="566" t="s">
        <v>454</v>
      </c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40"/>
      <c r="U27" s="344" t="s">
        <v>400</v>
      </c>
      <c r="V27" s="581"/>
      <c r="W27" s="313"/>
      <c r="X27" s="314"/>
      <c r="Y27" s="314"/>
      <c r="Z27" s="314"/>
      <c r="AA27" s="314"/>
      <c r="AB27" s="315"/>
      <c r="AC27" s="313"/>
      <c r="AD27" s="314"/>
      <c r="AE27" s="314"/>
      <c r="AF27" s="314"/>
      <c r="AG27" s="314"/>
      <c r="AH27" s="315"/>
    </row>
    <row r="28" spans="2:34" s="12" customFormat="1" ht="36" customHeight="1">
      <c r="B28" s="293" t="s">
        <v>219</v>
      </c>
      <c r="C28" s="586" t="s">
        <v>401</v>
      </c>
      <c r="D28" s="587"/>
      <c r="E28" s="587"/>
      <c r="F28" s="565"/>
      <c r="G28" s="566" t="s">
        <v>613</v>
      </c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40"/>
      <c r="U28" s="344" t="s">
        <v>402</v>
      </c>
      <c r="V28" s="581"/>
      <c r="W28" s="313"/>
      <c r="X28" s="314"/>
      <c r="Y28" s="314"/>
      <c r="Z28" s="314"/>
      <c r="AA28" s="314"/>
      <c r="AB28" s="315"/>
      <c r="AC28" s="313"/>
      <c r="AD28" s="314"/>
      <c r="AE28" s="314"/>
      <c r="AF28" s="314"/>
      <c r="AG28" s="314"/>
      <c r="AH28" s="315"/>
    </row>
    <row r="29" spans="2:34" s="12" customFormat="1" ht="36" customHeight="1">
      <c r="B29" s="293" t="s">
        <v>220</v>
      </c>
      <c r="C29" s="586" t="s">
        <v>403</v>
      </c>
      <c r="D29" s="587"/>
      <c r="E29" s="587"/>
      <c r="F29" s="565"/>
      <c r="G29" s="566" t="s">
        <v>455</v>
      </c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40"/>
      <c r="U29" s="344" t="s">
        <v>404</v>
      </c>
      <c r="V29" s="581"/>
      <c r="W29" s="313"/>
      <c r="X29" s="314"/>
      <c r="Y29" s="314"/>
      <c r="Z29" s="314"/>
      <c r="AA29" s="314"/>
      <c r="AB29" s="315"/>
      <c r="AC29" s="313"/>
      <c r="AD29" s="314"/>
      <c r="AE29" s="314"/>
      <c r="AF29" s="314"/>
      <c r="AG29" s="314"/>
      <c r="AH29" s="315"/>
    </row>
    <row r="30" spans="2:34" s="155" customFormat="1" ht="36" customHeight="1">
      <c r="B30" s="294" t="s">
        <v>421</v>
      </c>
      <c r="C30" s="641"/>
      <c r="D30" s="642"/>
      <c r="E30" s="642"/>
      <c r="F30" s="565"/>
      <c r="G30" s="566" t="s">
        <v>614</v>
      </c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40"/>
      <c r="U30" s="493" t="s">
        <v>405</v>
      </c>
      <c r="V30" s="581"/>
      <c r="W30" s="313"/>
      <c r="X30" s="314"/>
      <c r="Y30" s="314"/>
      <c r="Z30" s="314"/>
      <c r="AA30" s="314"/>
      <c r="AB30" s="315"/>
      <c r="AC30" s="313"/>
      <c r="AD30" s="314"/>
      <c r="AE30" s="314"/>
      <c r="AF30" s="314"/>
      <c r="AG30" s="314"/>
      <c r="AH30" s="315"/>
    </row>
    <row r="31" spans="2:34" s="12" customFormat="1" ht="36" customHeight="1">
      <c r="B31" s="293" t="s">
        <v>18</v>
      </c>
      <c r="C31" s="586" t="s">
        <v>197</v>
      </c>
      <c r="D31" s="587"/>
      <c r="E31" s="587"/>
      <c r="F31" s="565"/>
      <c r="G31" s="566" t="s">
        <v>456</v>
      </c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40"/>
      <c r="U31" s="344" t="s">
        <v>406</v>
      </c>
      <c r="V31" s="581"/>
      <c r="W31" s="313"/>
      <c r="X31" s="314"/>
      <c r="Y31" s="314"/>
      <c r="Z31" s="314"/>
      <c r="AA31" s="314"/>
      <c r="AB31" s="315"/>
      <c r="AC31" s="313"/>
      <c r="AD31" s="314"/>
      <c r="AE31" s="314"/>
      <c r="AF31" s="314"/>
      <c r="AG31" s="314"/>
      <c r="AH31" s="315"/>
    </row>
    <row r="32" spans="2:34" s="295" customFormat="1" ht="36" customHeight="1">
      <c r="B32" s="296" t="s">
        <v>615</v>
      </c>
      <c r="C32" s="345"/>
      <c r="D32" s="472"/>
      <c r="E32" s="472"/>
      <c r="F32" s="434"/>
      <c r="G32" s="626" t="s">
        <v>616</v>
      </c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8"/>
      <c r="U32" s="344" t="s">
        <v>407</v>
      </c>
      <c r="V32" s="482"/>
      <c r="W32" s="313"/>
      <c r="X32" s="429"/>
      <c r="Y32" s="429"/>
      <c r="Z32" s="429"/>
      <c r="AA32" s="429"/>
      <c r="AB32" s="413"/>
      <c r="AC32" s="313"/>
      <c r="AD32" s="429"/>
      <c r="AE32" s="429"/>
      <c r="AF32" s="429"/>
      <c r="AG32" s="429"/>
      <c r="AH32" s="413"/>
    </row>
    <row r="33" spans="2:34" s="295" customFormat="1" ht="36" customHeight="1">
      <c r="B33" s="293" t="s">
        <v>617</v>
      </c>
      <c r="C33" s="345"/>
      <c r="D33" s="472"/>
      <c r="E33" s="472"/>
      <c r="F33" s="434"/>
      <c r="G33" s="626" t="s">
        <v>618</v>
      </c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8"/>
      <c r="U33" s="344" t="s">
        <v>409</v>
      </c>
      <c r="V33" s="482"/>
      <c r="W33" s="313"/>
      <c r="X33" s="429"/>
      <c r="Y33" s="429"/>
      <c r="Z33" s="429"/>
      <c r="AA33" s="429"/>
      <c r="AB33" s="413"/>
      <c r="AC33" s="313"/>
      <c r="AD33" s="429"/>
      <c r="AE33" s="429"/>
      <c r="AF33" s="429"/>
      <c r="AG33" s="429"/>
      <c r="AH33" s="413"/>
    </row>
    <row r="34" spans="2:34" s="295" customFormat="1" ht="36" customHeight="1">
      <c r="B34" s="624"/>
      <c r="C34" s="624"/>
      <c r="D34" s="624"/>
      <c r="E34" s="624"/>
      <c r="F34" s="624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</row>
    <row r="35" spans="2:34" s="295" customFormat="1" ht="38.25" customHeight="1">
      <c r="B35" s="629" t="s">
        <v>619</v>
      </c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29"/>
      <c r="Z35" s="629"/>
      <c r="AA35" s="629"/>
      <c r="AB35" s="629"/>
      <c r="AC35" s="629"/>
      <c r="AD35" s="629"/>
      <c r="AE35" s="629"/>
      <c r="AF35" s="629"/>
      <c r="AG35" s="629"/>
      <c r="AH35" s="629"/>
    </row>
    <row r="36" spans="1:34" s="12" customFormat="1" ht="45.75" customHeight="1">
      <c r="A36" s="12">
        <v>603</v>
      </c>
      <c r="B36" s="299" t="s">
        <v>620</v>
      </c>
      <c r="C36" s="630"/>
      <c r="D36" s="631"/>
      <c r="E36" s="631"/>
      <c r="F36" s="632"/>
      <c r="G36" s="633" t="s">
        <v>621</v>
      </c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5"/>
      <c r="U36" s="604" t="s">
        <v>413</v>
      </c>
      <c r="V36" s="605"/>
      <c r="W36" s="636"/>
      <c r="X36" s="637"/>
      <c r="Y36" s="637"/>
      <c r="Z36" s="637"/>
      <c r="AA36" s="637"/>
      <c r="AB36" s="638"/>
      <c r="AC36" s="636"/>
      <c r="AD36" s="637"/>
      <c r="AE36" s="637"/>
      <c r="AF36" s="637"/>
      <c r="AG36" s="637"/>
      <c r="AH36" s="638"/>
    </row>
    <row r="37" spans="2:34" s="12" customFormat="1" ht="45.75" customHeight="1">
      <c r="B37" s="293" t="s">
        <v>622</v>
      </c>
      <c r="C37" s="345"/>
      <c r="D37" s="472"/>
      <c r="E37" s="472"/>
      <c r="F37" s="434"/>
      <c r="G37" s="626" t="s">
        <v>623</v>
      </c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8"/>
      <c r="U37" s="344" t="s">
        <v>412</v>
      </c>
      <c r="V37" s="482"/>
      <c r="W37" s="620"/>
      <c r="X37" s="621"/>
      <c r="Y37" s="621"/>
      <c r="Z37" s="621"/>
      <c r="AA37" s="621"/>
      <c r="AB37" s="622"/>
      <c r="AC37" s="620"/>
      <c r="AD37" s="621"/>
      <c r="AE37" s="621"/>
      <c r="AF37" s="621"/>
      <c r="AG37" s="621"/>
      <c r="AH37" s="622"/>
    </row>
    <row r="38" spans="2:34" s="37" customFormat="1" ht="45.75" customHeight="1">
      <c r="B38" s="293" t="s">
        <v>20</v>
      </c>
      <c r="C38" s="623" t="s">
        <v>624</v>
      </c>
      <c r="D38" s="624"/>
      <c r="E38" s="624"/>
      <c r="F38" s="625"/>
      <c r="G38" s="566" t="s">
        <v>625</v>
      </c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8"/>
      <c r="U38" s="344" t="s">
        <v>415</v>
      </c>
      <c r="V38" s="581"/>
      <c r="W38" s="313"/>
      <c r="X38" s="314"/>
      <c r="Y38" s="314"/>
      <c r="Z38" s="314"/>
      <c r="AA38" s="314"/>
      <c r="AB38" s="315"/>
      <c r="AC38" s="313"/>
      <c r="AD38" s="314"/>
      <c r="AE38" s="314"/>
      <c r="AF38" s="314"/>
      <c r="AG38" s="314"/>
      <c r="AH38" s="315"/>
    </row>
    <row r="39" spans="2:34" s="12" customFormat="1" ht="45.75" customHeight="1">
      <c r="B39" s="293" t="s">
        <v>22</v>
      </c>
      <c r="C39" s="586" t="s">
        <v>403</v>
      </c>
      <c r="D39" s="587"/>
      <c r="E39" s="587"/>
      <c r="F39" s="565"/>
      <c r="G39" s="566" t="s">
        <v>458</v>
      </c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8"/>
      <c r="U39" s="344" t="s">
        <v>417</v>
      </c>
      <c r="V39" s="581"/>
      <c r="W39" s="313"/>
      <c r="X39" s="314"/>
      <c r="Y39" s="314"/>
      <c r="Z39" s="314"/>
      <c r="AA39" s="314"/>
      <c r="AB39" s="315"/>
      <c r="AC39" s="313"/>
      <c r="AD39" s="314"/>
      <c r="AE39" s="314"/>
      <c r="AF39" s="314"/>
      <c r="AG39" s="314"/>
      <c r="AH39" s="315"/>
    </row>
    <row r="40" spans="2:34" s="12" customFormat="1" ht="45.75" customHeight="1">
      <c r="B40" s="293" t="s">
        <v>24</v>
      </c>
      <c r="C40" s="586"/>
      <c r="D40" s="587"/>
      <c r="E40" s="587"/>
      <c r="F40" s="565"/>
      <c r="G40" s="566" t="s">
        <v>626</v>
      </c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8"/>
      <c r="U40" s="344" t="s">
        <v>420</v>
      </c>
      <c r="V40" s="581"/>
      <c r="W40" s="313"/>
      <c r="X40" s="314"/>
      <c r="Y40" s="314"/>
      <c r="Z40" s="314"/>
      <c r="AA40" s="314"/>
      <c r="AB40" s="315"/>
      <c r="AC40" s="313"/>
      <c r="AD40" s="314"/>
      <c r="AE40" s="314"/>
      <c r="AF40" s="314"/>
      <c r="AG40" s="314"/>
      <c r="AH40" s="315"/>
    </row>
    <row r="41" spans="2:34" s="12" customFormat="1" ht="45.75" customHeight="1">
      <c r="B41" s="293" t="s">
        <v>27</v>
      </c>
      <c r="C41" s="586" t="s">
        <v>198</v>
      </c>
      <c r="D41" s="587"/>
      <c r="E41" s="587"/>
      <c r="F41" s="565"/>
      <c r="G41" s="566" t="s">
        <v>460</v>
      </c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8"/>
      <c r="U41" s="344" t="s">
        <v>422</v>
      </c>
      <c r="V41" s="581"/>
      <c r="W41" s="313">
        <v>664499</v>
      </c>
      <c r="X41" s="314"/>
      <c r="Y41" s="314"/>
      <c r="Z41" s="314"/>
      <c r="AA41" s="314"/>
      <c r="AB41" s="315"/>
      <c r="AC41" s="313">
        <v>698778</v>
      </c>
      <c r="AD41" s="314"/>
      <c r="AE41" s="314"/>
      <c r="AF41" s="314"/>
      <c r="AG41" s="314"/>
      <c r="AH41" s="315"/>
    </row>
    <row r="42" spans="2:34" s="12" customFormat="1" ht="45.75" customHeight="1">
      <c r="B42" s="293" t="s">
        <v>28</v>
      </c>
      <c r="C42" s="586" t="s">
        <v>401</v>
      </c>
      <c r="D42" s="587"/>
      <c r="E42" s="587"/>
      <c r="F42" s="565"/>
      <c r="G42" s="566" t="s">
        <v>627</v>
      </c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8"/>
      <c r="U42" s="344" t="s">
        <v>424</v>
      </c>
      <c r="V42" s="581"/>
      <c r="W42" s="313"/>
      <c r="X42" s="314"/>
      <c r="Y42" s="314"/>
      <c r="Z42" s="314"/>
      <c r="AA42" s="314"/>
      <c r="AB42" s="315"/>
      <c r="AC42" s="313"/>
      <c r="AD42" s="314"/>
      <c r="AE42" s="314"/>
      <c r="AF42" s="314"/>
      <c r="AG42" s="314"/>
      <c r="AH42" s="315"/>
    </row>
    <row r="43" spans="2:34" s="36" customFormat="1" ht="45.75" customHeight="1">
      <c r="B43" s="300" t="s">
        <v>478</v>
      </c>
      <c r="C43" s="579" t="s">
        <v>403</v>
      </c>
      <c r="D43" s="580"/>
      <c r="E43" s="580"/>
      <c r="F43" s="565"/>
      <c r="G43" s="566" t="s">
        <v>461</v>
      </c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8"/>
      <c r="U43" s="344" t="s">
        <v>429</v>
      </c>
      <c r="V43" s="581"/>
      <c r="W43" s="313">
        <v>664499</v>
      </c>
      <c r="X43" s="314"/>
      <c r="Y43" s="314"/>
      <c r="Z43" s="314"/>
      <c r="AA43" s="314"/>
      <c r="AB43" s="315"/>
      <c r="AC43" s="313">
        <v>666211</v>
      </c>
      <c r="AD43" s="314"/>
      <c r="AE43" s="314"/>
      <c r="AF43" s="314"/>
      <c r="AG43" s="314"/>
      <c r="AH43" s="315"/>
    </row>
    <row r="44" spans="2:34" s="12" customFormat="1" ht="45.75" customHeight="1">
      <c r="B44" s="293" t="s">
        <v>481</v>
      </c>
      <c r="C44" s="586"/>
      <c r="D44" s="587"/>
      <c r="E44" s="587"/>
      <c r="F44" s="565"/>
      <c r="G44" s="566" t="s">
        <v>628</v>
      </c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8"/>
      <c r="U44" s="344" t="s">
        <v>430</v>
      </c>
      <c r="V44" s="581"/>
      <c r="W44" s="313"/>
      <c r="X44" s="314"/>
      <c r="Y44" s="314"/>
      <c r="Z44" s="314"/>
      <c r="AA44" s="314"/>
      <c r="AB44" s="315"/>
      <c r="AC44" s="313"/>
      <c r="AD44" s="314"/>
      <c r="AE44" s="314"/>
      <c r="AF44" s="314"/>
      <c r="AG44" s="314"/>
      <c r="AH44" s="315"/>
    </row>
    <row r="45" spans="2:34" s="12" customFormat="1" ht="45.75" customHeight="1">
      <c r="B45" s="293" t="s">
        <v>484</v>
      </c>
      <c r="C45" s="586" t="s">
        <v>629</v>
      </c>
      <c r="D45" s="587"/>
      <c r="E45" s="587"/>
      <c r="F45" s="588"/>
      <c r="G45" s="566" t="s">
        <v>630</v>
      </c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6"/>
      <c r="U45" s="344" t="s">
        <v>428</v>
      </c>
      <c r="V45" s="482"/>
      <c r="W45" s="620"/>
      <c r="X45" s="621"/>
      <c r="Y45" s="621"/>
      <c r="Z45" s="621"/>
      <c r="AA45" s="621"/>
      <c r="AB45" s="622"/>
      <c r="AC45" s="620"/>
      <c r="AD45" s="621"/>
      <c r="AE45" s="621"/>
      <c r="AF45" s="621"/>
      <c r="AG45" s="621"/>
      <c r="AH45" s="622"/>
    </row>
    <row r="46" spans="2:34" s="12" customFormat="1" ht="45.75" customHeight="1">
      <c r="B46" s="293" t="s">
        <v>489</v>
      </c>
      <c r="C46" s="586" t="s">
        <v>624</v>
      </c>
      <c r="D46" s="587"/>
      <c r="E46" s="587"/>
      <c r="F46" s="588"/>
      <c r="G46" s="566" t="s">
        <v>631</v>
      </c>
      <c r="H46" s="595"/>
      <c r="I46" s="595"/>
      <c r="J46" s="595"/>
      <c r="K46" s="595"/>
      <c r="L46" s="595"/>
      <c r="M46" s="595"/>
      <c r="N46" s="595"/>
      <c r="O46" s="595"/>
      <c r="P46" s="595"/>
      <c r="Q46" s="595"/>
      <c r="R46" s="595"/>
      <c r="S46" s="595"/>
      <c r="T46" s="596"/>
      <c r="U46" s="344" t="s">
        <v>431</v>
      </c>
      <c r="V46" s="482"/>
      <c r="W46" s="620"/>
      <c r="X46" s="621"/>
      <c r="Y46" s="621"/>
      <c r="Z46" s="621"/>
      <c r="AA46" s="621"/>
      <c r="AB46" s="622"/>
      <c r="AC46" s="620"/>
      <c r="AD46" s="621"/>
      <c r="AE46" s="621"/>
      <c r="AF46" s="621"/>
      <c r="AG46" s="621"/>
      <c r="AH46" s="622"/>
    </row>
    <row r="47" spans="2:34" s="12" customFormat="1" ht="45.75" customHeight="1">
      <c r="B47" s="293" t="s">
        <v>492</v>
      </c>
      <c r="C47" s="586" t="s">
        <v>632</v>
      </c>
      <c r="D47" s="587"/>
      <c r="E47" s="587"/>
      <c r="F47" s="588"/>
      <c r="G47" s="566" t="s">
        <v>633</v>
      </c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6"/>
      <c r="U47" s="344" t="s">
        <v>432</v>
      </c>
      <c r="V47" s="482"/>
      <c r="W47" s="620"/>
      <c r="X47" s="621"/>
      <c r="Y47" s="621"/>
      <c r="Z47" s="621"/>
      <c r="AA47" s="621"/>
      <c r="AB47" s="622"/>
      <c r="AC47" s="620"/>
      <c r="AD47" s="621"/>
      <c r="AE47" s="621"/>
      <c r="AF47" s="621"/>
      <c r="AG47" s="621"/>
      <c r="AH47" s="622"/>
    </row>
    <row r="48" spans="2:34" s="12" customFormat="1" ht="45.75" customHeight="1">
      <c r="B48" s="293" t="s">
        <v>494</v>
      </c>
      <c r="C48" s="586"/>
      <c r="D48" s="587"/>
      <c r="E48" s="587"/>
      <c r="F48" s="588"/>
      <c r="G48" s="566" t="s">
        <v>634</v>
      </c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596"/>
      <c r="U48" s="344" t="s">
        <v>433</v>
      </c>
      <c r="V48" s="482"/>
      <c r="W48" s="620"/>
      <c r="X48" s="621"/>
      <c r="Y48" s="621"/>
      <c r="Z48" s="621"/>
      <c r="AA48" s="621"/>
      <c r="AB48" s="622"/>
      <c r="AC48" s="620"/>
      <c r="AD48" s="621"/>
      <c r="AE48" s="621"/>
      <c r="AF48" s="621"/>
      <c r="AG48" s="621"/>
      <c r="AH48" s="622"/>
    </row>
    <row r="49" spans="2:34" s="12" customFormat="1" ht="45.75" customHeight="1">
      <c r="B49" s="293" t="s">
        <v>495</v>
      </c>
      <c r="C49" s="586" t="s">
        <v>629</v>
      </c>
      <c r="D49" s="587"/>
      <c r="E49" s="587"/>
      <c r="F49" s="588"/>
      <c r="G49" s="566" t="s">
        <v>635</v>
      </c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6"/>
      <c r="U49" s="344" t="s">
        <v>436</v>
      </c>
      <c r="V49" s="482"/>
      <c r="W49" s="620"/>
      <c r="X49" s="621"/>
      <c r="Y49" s="621"/>
      <c r="Z49" s="621"/>
      <c r="AA49" s="621"/>
      <c r="AB49" s="622"/>
      <c r="AC49" s="620"/>
      <c r="AD49" s="621"/>
      <c r="AE49" s="621"/>
      <c r="AF49" s="621"/>
      <c r="AG49" s="621"/>
      <c r="AH49" s="622"/>
    </row>
    <row r="50" spans="2:34" s="12" customFormat="1" ht="45" customHeight="1">
      <c r="B50" s="293" t="s">
        <v>497</v>
      </c>
      <c r="C50" s="586" t="s">
        <v>624</v>
      </c>
      <c r="D50" s="587"/>
      <c r="E50" s="587"/>
      <c r="F50" s="588"/>
      <c r="G50" s="566" t="s">
        <v>636</v>
      </c>
      <c r="H50" s="595"/>
      <c r="I50" s="595"/>
      <c r="J50" s="595"/>
      <c r="K50" s="595"/>
      <c r="L50" s="595"/>
      <c r="M50" s="595"/>
      <c r="N50" s="595"/>
      <c r="O50" s="595"/>
      <c r="P50" s="595"/>
      <c r="Q50" s="595"/>
      <c r="R50" s="595"/>
      <c r="S50" s="595"/>
      <c r="T50" s="596"/>
      <c r="U50" s="344" t="s">
        <v>439</v>
      </c>
      <c r="V50" s="482"/>
      <c r="W50" s="620"/>
      <c r="X50" s="621"/>
      <c r="Y50" s="621"/>
      <c r="Z50" s="621"/>
      <c r="AA50" s="621"/>
      <c r="AB50" s="622"/>
      <c r="AC50" s="620"/>
      <c r="AD50" s="621"/>
      <c r="AE50" s="621"/>
      <c r="AF50" s="621"/>
      <c r="AG50" s="621"/>
      <c r="AH50" s="622"/>
    </row>
    <row r="51" spans="2:34" s="12" customFormat="1" ht="45" customHeight="1">
      <c r="B51" s="293" t="s">
        <v>500</v>
      </c>
      <c r="C51" s="623" t="s">
        <v>632</v>
      </c>
      <c r="D51" s="587"/>
      <c r="E51" s="587"/>
      <c r="F51" s="565"/>
      <c r="G51" s="566" t="s">
        <v>637</v>
      </c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8"/>
      <c r="U51" s="344" t="s">
        <v>442</v>
      </c>
      <c r="V51" s="581"/>
      <c r="W51" s="313"/>
      <c r="X51" s="314"/>
      <c r="Y51" s="314"/>
      <c r="Z51" s="314"/>
      <c r="AA51" s="314"/>
      <c r="AB51" s="315"/>
      <c r="AC51" s="313"/>
      <c r="AD51" s="314"/>
      <c r="AE51" s="314"/>
      <c r="AF51" s="314"/>
      <c r="AG51" s="314"/>
      <c r="AH51" s="315"/>
    </row>
    <row r="52" spans="2:34" s="12" customFormat="1" ht="45" customHeight="1">
      <c r="B52" s="293" t="s">
        <v>502</v>
      </c>
      <c r="C52" s="582"/>
      <c r="D52" s="583"/>
      <c r="E52" s="583"/>
      <c r="F52" s="565"/>
      <c r="G52" s="566" t="s">
        <v>638</v>
      </c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8"/>
      <c r="U52" s="344" t="s">
        <v>639</v>
      </c>
      <c r="V52" s="581"/>
      <c r="W52" s="313"/>
      <c r="X52" s="314"/>
      <c r="Y52" s="314"/>
      <c r="Z52" s="314"/>
      <c r="AA52" s="314"/>
      <c r="AB52" s="315"/>
      <c r="AC52" s="313"/>
      <c r="AD52" s="314"/>
      <c r="AE52" s="314"/>
      <c r="AF52" s="314"/>
      <c r="AG52" s="314"/>
      <c r="AH52" s="315"/>
    </row>
    <row r="53" spans="2:34" s="12" customFormat="1" ht="45" customHeight="1">
      <c r="B53" s="293" t="s">
        <v>504</v>
      </c>
      <c r="C53" s="582" t="s">
        <v>629</v>
      </c>
      <c r="D53" s="583"/>
      <c r="E53" s="583"/>
      <c r="F53" s="565"/>
      <c r="G53" s="566" t="s">
        <v>640</v>
      </c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8"/>
      <c r="U53" s="344" t="s">
        <v>641</v>
      </c>
      <c r="V53" s="581"/>
      <c r="W53" s="313"/>
      <c r="X53" s="314"/>
      <c r="Y53" s="314"/>
      <c r="Z53" s="314"/>
      <c r="AA53" s="314"/>
      <c r="AB53" s="315"/>
      <c r="AC53" s="313"/>
      <c r="AD53" s="314"/>
      <c r="AE53" s="314"/>
      <c r="AF53" s="314"/>
      <c r="AG53" s="314"/>
      <c r="AH53" s="315"/>
    </row>
    <row r="54" spans="2:34" s="12" customFormat="1" ht="45" customHeight="1">
      <c r="B54" s="293" t="s">
        <v>506</v>
      </c>
      <c r="C54" s="582" t="s">
        <v>624</v>
      </c>
      <c r="D54" s="583"/>
      <c r="E54" s="583"/>
      <c r="F54" s="565"/>
      <c r="G54" s="566" t="s">
        <v>642</v>
      </c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8"/>
      <c r="U54" s="344" t="s">
        <v>643</v>
      </c>
      <c r="V54" s="581"/>
      <c r="W54" s="313"/>
      <c r="X54" s="314"/>
      <c r="Y54" s="314"/>
      <c r="Z54" s="314"/>
      <c r="AA54" s="314"/>
      <c r="AB54" s="315"/>
      <c r="AC54" s="313"/>
      <c r="AD54" s="314"/>
      <c r="AE54" s="314"/>
      <c r="AF54" s="314"/>
      <c r="AG54" s="314"/>
      <c r="AH54" s="315"/>
    </row>
    <row r="55" spans="2:34" s="12" customFormat="1" ht="36.75" customHeight="1">
      <c r="B55" s="293" t="s">
        <v>509</v>
      </c>
      <c r="C55" s="582" t="s">
        <v>632</v>
      </c>
      <c r="D55" s="583"/>
      <c r="E55" s="583"/>
      <c r="F55" s="609"/>
      <c r="G55" s="566" t="s">
        <v>644</v>
      </c>
      <c r="H55" s="595"/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6"/>
      <c r="U55" s="344" t="s">
        <v>645</v>
      </c>
      <c r="V55" s="482"/>
      <c r="W55" s="620"/>
      <c r="X55" s="621"/>
      <c r="Y55" s="621"/>
      <c r="Z55" s="621"/>
      <c r="AA55" s="621"/>
      <c r="AB55" s="622"/>
      <c r="AC55" s="620"/>
      <c r="AD55" s="621"/>
      <c r="AE55" s="621"/>
      <c r="AF55" s="621"/>
      <c r="AG55" s="621"/>
      <c r="AH55" s="622"/>
    </row>
    <row r="56" spans="2:34" s="12" customFormat="1" ht="45" customHeight="1">
      <c r="B56" s="293" t="s">
        <v>511</v>
      </c>
      <c r="C56" s="582"/>
      <c r="D56" s="583"/>
      <c r="E56" s="583"/>
      <c r="F56" s="609"/>
      <c r="G56" s="566" t="s">
        <v>646</v>
      </c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6"/>
      <c r="U56" s="344" t="s">
        <v>647</v>
      </c>
      <c r="V56" s="482"/>
      <c r="W56" s="620"/>
      <c r="X56" s="621"/>
      <c r="Y56" s="621"/>
      <c r="Z56" s="621"/>
      <c r="AA56" s="621"/>
      <c r="AB56" s="622"/>
      <c r="AC56" s="620"/>
      <c r="AD56" s="621"/>
      <c r="AE56" s="621"/>
      <c r="AF56" s="621"/>
      <c r="AG56" s="621"/>
      <c r="AH56" s="622"/>
    </row>
    <row r="57" spans="2:34" s="12" customFormat="1" ht="45" customHeight="1">
      <c r="B57" s="293" t="s">
        <v>513</v>
      </c>
      <c r="C57" s="582" t="s">
        <v>629</v>
      </c>
      <c r="D57" s="583"/>
      <c r="E57" s="583"/>
      <c r="F57" s="609"/>
      <c r="G57" s="566" t="s">
        <v>648</v>
      </c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6"/>
      <c r="U57" s="344" t="s">
        <v>649</v>
      </c>
      <c r="V57" s="482"/>
      <c r="W57" s="620"/>
      <c r="X57" s="621"/>
      <c r="Y57" s="621"/>
      <c r="Z57" s="621"/>
      <c r="AA57" s="621"/>
      <c r="AB57" s="622"/>
      <c r="AC57" s="620"/>
      <c r="AD57" s="621"/>
      <c r="AE57" s="621"/>
      <c r="AF57" s="621"/>
      <c r="AG57" s="621"/>
      <c r="AH57" s="622"/>
    </row>
    <row r="58" spans="2:34" s="12" customFormat="1" ht="45" customHeight="1">
      <c r="B58" s="293" t="s">
        <v>515</v>
      </c>
      <c r="C58" s="582" t="s">
        <v>624</v>
      </c>
      <c r="D58" s="583"/>
      <c r="E58" s="583"/>
      <c r="F58" s="609"/>
      <c r="G58" s="566" t="s">
        <v>650</v>
      </c>
      <c r="H58" s="595"/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6"/>
      <c r="U58" s="344" t="s">
        <v>651</v>
      </c>
      <c r="V58" s="482"/>
      <c r="W58" s="620"/>
      <c r="X58" s="621"/>
      <c r="Y58" s="621"/>
      <c r="Z58" s="621"/>
      <c r="AA58" s="621"/>
      <c r="AB58" s="622"/>
      <c r="AC58" s="620"/>
      <c r="AD58" s="621"/>
      <c r="AE58" s="621"/>
      <c r="AF58" s="621"/>
      <c r="AG58" s="621"/>
      <c r="AH58" s="622"/>
    </row>
    <row r="59" spans="2:34" s="12" customFormat="1" ht="45" customHeight="1">
      <c r="B59" s="293" t="s">
        <v>517</v>
      </c>
      <c r="C59" s="582" t="s">
        <v>632</v>
      </c>
      <c r="D59" s="583"/>
      <c r="E59" s="583"/>
      <c r="F59" s="609"/>
      <c r="G59" s="566" t="s">
        <v>652</v>
      </c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6"/>
      <c r="U59" s="344" t="s">
        <v>653</v>
      </c>
      <c r="V59" s="482"/>
      <c r="W59" s="620"/>
      <c r="X59" s="621"/>
      <c r="Y59" s="621"/>
      <c r="Z59" s="621"/>
      <c r="AA59" s="621"/>
      <c r="AB59" s="622"/>
      <c r="AC59" s="620"/>
      <c r="AD59" s="621"/>
      <c r="AE59" s="621"/>
      <c r="AF59" s="621"/>
      <c r="AG59" s="621"/>
      <c r="AH59" s="622"/>
    </row>
    <row r="60" spans="2:34" s="12" customFormat="1" ht="45" customHeight="1">
      <c r="B60" s="293" t="s">
        <v>520</v>
      </c>
      <c r="C60" s="582"/>
      <c r="D60" s="583"/>
      <c r="E60" s="583"/>
      <c r="F60" s="609"/>
      <c r="G60" s="566" t="s">
        <v>654</v>
      </c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6"/>
      <c r="U60" s="344" t="s">
        <v>655</v>
      </c>
      <c r="V60" s="482"/>
      <c r="W60" s="620"/>
      <c r="X60" s="621"/>
      <c r="Y60" s="621"/>
      <c r="Z60" s="621"/>
      <c r="AA60" s="621"/>
      <c r="AB60" s="622"/>
      <c r="AC60" s="620"/>
      <c r="AD60" s="621"/>
      <c r="AE60" s="621"/>
      <c r="AF60" s="621"/>
      <c r="AG60" s="621"/>
      <c r="AH60" s="622"/>
    </row>
    <row r="61" spans="2:34" s="12" customFormat="1" ht="45" customHeight="1">
      <c r="B61" s="293" t="s">
        <v>523</v>
      </c>
      <c r="C61" s="586" t="s">
        <v>199</v>
      </c>
      <c r="D61" s="587"/>
      <c r="E61" s="587"/>
      <c r="F61" s="588"/>
      <c r="G61" s="566" t="s">
        <v>656</v>
      </c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6"/>
      <c r="U61" s="344" t="s">
        <v>657</v>
      </c>
      <c r="V61" s="482"/>
      <c r="W61" s="620"/>
      <c r="X61" s="621"/>
      <c r="Y61" s="621"/>
      <c r="Z61" s="621"/>
      <c r="AA61" s="621"/>
      <c r="AB61" s="622"/>
      <c r="AC61" s="620"/>
      <c r="AD61" s="621"/>
      <c r="AE61" s="621"/>
      <c r="AF61" s="621"/>
      <c r="AG61" s="621"/>
      <c r="AH61" s="622"/>
    </row>
    <row r="62" spans="2:34" s="12" customFormat="1" ht="45" customHeight="1">
      <c r="B62" s="293" t="s">
        <v>525</v>
      </c>
      <c r="C62" s="586" t="s">
        <v>624</v>
      </c>
      <c r="D62" s="587"/>
      <c r="E62" s="587"/>
      <c r="F62" s="588"/>
      <c r="G62" s="566" t="s">
        <v>658</v>
      </c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6"/>
      <c r="U62" s="344" t="s">
        <v>659</v>
      </c>
      <c r="V62" s="482"/>
      <c r="W62" s="620"/>
      <c r="X62" s="621"/>
      <c r="Y62" s="621"/>
      <c r="Z62" s="621"/>
      <c r="AA62" s="621"/>
      <c r="AB62" s="622"/>
      <c r="AC62" s="620"/>
      <c r="AD62" s="621"/>
      <c r="AE62" s="621"/>
      <c r="AF62" s="621"/>
      <c r="AG62" s="621"/>
      <c r="AH62" s="622"/>
    </row>
    <row r="63" spans="2:34" s="12" customFormat="1" ht="27.75" customHeight="1">
      <c r="B63" s="293" t="s">
        <v>660</v>
      </c>
      <c r="C63" s="586" t="s">
        <v>632</v>
      </c>
      <c r="D63" s="587"/>
      <c r="E63" s="587"/>
      <c r="F63" s="588"/>
      <c r="G63" s="566" t="s">
        <v>661</v>
      </c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6"/>
      <c r="U63" s="344" t="s">
        <v>662</v>
      </c>
      <c r="V63" s="482"/>
      <c r="W63" s="620"/>
      <c r="X63" s="621"/>
      <c r="Y63" s="621"/>
      <c r="Z63" s="621"/>
      <c r="AA63" s="621"/>
      <c r="AB63" s="622"/>
      <c r="AC63" s="620"/>
      <c r="AD63" s="621"/>
      <c r="AE63" s="621"/>
      <c r="AF63" s="621"/>
      <c r="AG63" s="621"/>
      <c r="AH63" s="622"/>
    </row>
    <row r="64" spans="2:34" s="12" customFormat="1" ht="37.5" customHeight="1">
      <c r="B64" s="293" t="s">
        <v>529</v>
      </c>
      <c r="C64" s="586"/>
      <c r="D64" s="587"/>
      <c r="E64" s="587"/>
      <c r="F64" s="588"/>
      <c r="G64" s="566" t="s">
        <v>663</v>
      </c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6"/>
      <c r="U64" s="344" t="s">
        <v>664</v>
      </c>
      <c r="V64" s="482"/>
      <c r="W64" s="313"/>
      <c r="X64" s="429"/>
      <c r="Y64" s="429"/>
      <c r="Z64" s="429"/>
      <c r="AA64" s="429"/>
      <c r="AB64" s="413"/>
      <c r="AC64" s="313"/>
      <c r="AD64" s="429"/>
      <c r="AE64" s="429"/>
      <c r="AF64" s="429"/>
      <c r="AG64" s="429"/>
      <c r="AH64" s="413"/>
    </row>
    <row r="65" spans="2:34" s="12" customFormat="1" ht="33.75" customHeight="1">
      <c r="B65" s="293"/>
      <c r="C65" s="582"/>
      <c r="D65" s="583"/>
      <c r="E65" s="583"/>
      <c r="F65" s="565"/>
      <c r="G65" s="576" t="s">
        <v>546</v>
      </c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8"/>
      <c r="U65" s="344"/>
      <c r="V65" s="581"/>
      <c r="W65" s="313"/>
      <c r="X65" s="314"/>
      <c r="Y65" s="314"/>
      <c r="Z65" s="314"/>
      <c r="AA65" s="314"/>
      <c r="AB65" s="315"/>
      <c r="AC65" s="313"/>
      <c r="AD65" s="314"/>
      <c r="AE65" s="314"/>
      <c r="AF65" s="314"/>
      <c r="AG65" s="314"/>
      <c r="AH65" s="315"/>
    </row>
    <row r="66" spans="2:34" s="12" customFormat="1" ht="33.75" customHeight="1">
      <c r="B66" s="293" t="s">
        <v>532</v>
      </c>
      <c r="C66" s="619" t="s">
        <v>206</v>
      </c>
      <c r="D66" s="583"/>
      <c r="E66" s="583"/>
      <c r="F66" s="565"/>
      <c r="G66" s="566" t="s">
        <v>466</v>
      </c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8"/>
      <c r="U66" s="344" t="s">
        <v>665</v>
      </c>
      <c r="V66" s="581"/>
      <c r="W66" s="313"/>
      <c r="X66" s="314"/>
      <c r="Y66" s="314"/>
      <c r="Z66" s="314"/>
      <c r="AA66" s="314"/>
      <c r="AB66" s="315"/>
      <c r="AC66" s="313"/>
      <c r="AD66" s="314"/>
      <c r="AE66" s="314"/>
      <c r="AF66" s="314"/>
      <c r="AG66" s="314"/>
      <c r="AH66" s="315"/>
    </row>
    <row r="67" spans="2:34" s="12" customFormat="1" ht="33.75" customHeight="1">
      <c r="B67" s="293" t="s">
        <v>534</v>
      </c>
      <c r="C67" s="582" t="s">
        <v>666</v>
      </c>
      <c r="D67" s="617"/>
      <c r="E67" s="617"/>
      <c r="F67" s="618"/>
      <c r="G67" s="566" t="s">
        <v>667</v>
      </c>
      <c r="H67" s="595"/>
      <c r="I67" s="595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6"/>
      <c r="U67" s="344" t="s">
        <v>668</v>
      </c>
      <c r="V67" s="482"/>
      <c r="W67" s="313"/>
      <c r="X67" s="429"/>
      <c r="Y67" s="429"/>
      <c r="Z67" s="429"/>
      <c r="AA67" s="429"/>
      <c r="AB67" s="413"/>
      <c r="AC67" s="313"/>
      <c r="AD67" s="429"/>
      <c r="AE67" s="429"/>
      <c r="AF67" s="429"/>
      <c r="AG67" s="429"/>
      <c r="AH67" s="413"/>
    </row>
    <row r="68" spans="2:34" s="12" customFormat="1" ht="33.75" customHeight="1">
      <c r="B68" s="293" t="s">
        <v>537</v>
      </c>
      <c r="C68" s="582"/>
      <c r="D68" s="583"/>
      <c r="E68" s="583"/>
      <c r="F68" s="609"/>
      <c r="G68" s="566" t="s">
        <v>669</v>
      </c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6"/>
      <c r="U68" s="344" t="s">
        <v>670</v>
      </c>
      <c r="V68" s="482"/>
      <c r="W68" s="313"/>
      <c r="X68" s="429"/>
      <c r="Y68" s="429"/>
      <c r="Z68" s="429"/>
      <c r="AA68" s="429"/>
      <c r="AB68" s="413"/>
      <c r="AC68" s="313"/>
      <c r="AD68" s="429"/>
      <c r="AE68" s="429"/>
      <c r="AF68" s="429"/>
      <c r="AG68" s="429"/>
      <c r="AH68" s="413"/>
    </row>
    <row r="69" spans="2:34" s="36" customFormat="1" ht="33.75" customHeight="1">
      <c r="B69" s="300" t="s">
        <v>540</v>
      </c>
      <c r="C69" s="616" t="s">
        <v>169</v>
      </c>
      <c r="D69" s="585"/>
      <c r="E69" s="585"/>
      <c r="F69" s="565"/>
      <c r="G69" s="566" t="s">
        <v>467</v>
      </c>
      <c r="H69" s="567"/>
      <c r="I69" s="567"/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8"/>
      <c r="U69" s="344" t="s">
        <v>671</v>
      </c>
      <c r="V69" s="581"/>
      <c r="W69" s="313"/>
      <c r="X69" s="314"/>
      <c r="Y69" s="314"/>
      <c r="Z69" s="314"/>
      <c r="AA69" s="314"/>
      <c r="AB69" s="315"/>
      <c r="AC69" s="313"/>
      <c r="AD69" s="314"/>
      <c r="AE69" s="314"/>
      <c r="AF69" s="314"/>
      <c r="AG69" s="314"/>
      <c r="AH69" s="315"/>
    </row>
    <row r="70" spans="2:34" s="36" customFormat="1" ht="33.75" customHeight="1">
      <c r="B70" s="300" t="s">
        <v>542</v>
      </c>
      <c r="C70" s="584" t="s">
        <v>672</v>
      </c>
      <c r="D70" s="614"/>
      <c r="E70" s="614"/>
      <c r="F70" s="615"/>
      <c r="G70" s="566" t="s">
        <v>673</v>
      </c>
      <c r="H70" s="595"/>
      <c r="I70" s="595"/>
      <c r="J70" s="595"/>
      <c r="K70" s="595"/>
      <c r="L70" s="595"/>
      <c r="M70" s="595"/>
      <c r="N70" s="595"/>
      <c r="O70" s="595"/>
      <c r="P70" s="595"/>
      <c r="Q70" s="595"/>
      <c r="R70" s="595"/>
      <c r="S70" s="595"/>
      <c r="T70" s="596"/>
      <c r="U70" s="344" t="s">
        <v>674</v>
      </c>
      <c r="V70" s="482"/>
      <c r="W70" s="313"/>
      <c r="X70" s="429"/>
      <c r="Y70" s="429"/>
      <c r="Z70" s="429"/>
      <c r="AA70" s="429"/>
      <c r="AB70" s="413"/>
      <c r="AC70" s="313"/>
      <c r="AD70" s="429"/>
      <c r="AE70" s="429"/>
      <c r="AF70" s="429"/>
      <c r="AG70" s="429"/>
      <c r="AH70" s="413"/>
    </row>
    <row r="71" spans="2:34" s="12" customFormat="1" ht="33.75" customHeight="1">
      <c r="B71" s="293" t="s">
        <v>544</v>
      </c>
      <c r="C71" s="582"/>
      <c r="D71" s="583"/>
      <c r="E71" s="583"/>
      <c r="F71" s="565"/>
      <c r="G71" s="566" t="s">
        <v>675</v>
      </c>
      <c r="H71" s="567"/>
      <c r="I71" s="567"/>
      <c r="J71" s="567"/>
      <c r="K71" s="567"/>
      <c r="L71" s="567"/>
      <c r="M71" s="567"/>
      <c r="N71" s="567"/>
      <c r="O71" s="567"/>
      <c r="P71" s="567"/>
      <c r="Q71" s="567"/>
      <c r="R71" s="567"/>
      <c r="S71" s="567"/>
      <c r="T71" s="568"/>
      <c r="U71" s="344" t="s">
        <v>676</v>
      </c>
      <c r="V71" s="581"/>
      <c r="W71" s="313"/>
      <c r="X71" s="314"/>
      <c r="Y71" s="314"/>
      <c r="Z71" s="314"/>
      <c r="AA71" s="314"/>
      <c r="AB71" s="315"/>
      <c r="AC71" s="313"/>
      <c r="AD71" s="314"/>
      <c r="AE71" s="314"/>
      <c r="AF71" s="314"/>
      <c r="AG71" s="314"/>
      <c r="AH71" s="315"/>
    </row>
    <row r="72" spans="2:34" s="12" customFormat="1" ht="37.5" customHeight="1">
      <c r="B72" s="293" t="s">
        <v>677</v>
      </c>
      <c r="C72" s="586" t="s">
        <v>171</v>
      </c>
      <c r="D72" s="587"/>
      <c r="E72" s="587"/>
      <c r="F72" s="588"/>
      <c r="G72" s="566" t="s">
        <v>678</v>
      </c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S72" s="595"/>
      <c r="T72" s="596"/>
      <c r="U72" s="344" t="s">
        <v>679</v>
      </c>
      <c r="V72" s="482"/>
      <c r="W72" s="313"/>
      <c r="X72" s="429"/>
      <c r="Y72" s="429"/>
      <c r="Z72" s="429"/>
      <c r="AA72" s="429"/>
      <c r="AB72" s="413"/>
      <c r="AC72" s="313"/>
      <c r="AD72" s="429"/>
      <c r="AE72" s="429"/>
      <c r="AF72" s="429"/>
      <c r="AG72" s="429"/>
      <c r="AH72" s="413"/>
    </row>
    <row r="73" spans="2:34" s="12" customFormat="1" ht="33.75" customHeight="1">
      <c r="B73" s="293"/>
      <c r="C73" s="582"/>
      <c r="D73" s="583"/>
      <c r="E73" s="583"/>
      <c r="F73" s="565"/>
      <c r="G73" s="576" t="s">
        <v>469</v>
      </c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8"/>
      <c r="U73" s="344"/>
      <c r="V73" s="581"/>
      <c r="W73" s="313"/>
      <c r="X73" s="314"/>
      <c r="Y73" s="314"/>
      <c r="Z73" s="314"/>
      <c r="AA73" s="314"/>
      <c r="AB73" s="315"/>
      <c r="AC73" s="313"/>
      <c r="AD73" s="314"/>
      <c r="AE73" s="314"/>
      <c r="AF73" s="314"/>
      <c r="AG73" s="314"/>
      <c r="AH73" s="315"/>
    </row>
    <row r="74" spans="2:34" s="12" customFormat="1" ht="33.75" customHeight="1">
      <c r="B74" s="293" t="s">
        <v>680</v>
      </c>
      <c r="C74" s="582" t="s">
        <v>681</v>
      </c>
      <c r="D74" s="583"/>
      <c r="E74" s="583"/>
      <c r="F74" s="565"/>
      <c r="G74" s="566" t="s">
        <v>682</v>
      </c>
      <c r="H74" s="612"/>
      <c r="I74" s="612"/>
      <c r="J74" s="612"/>
      <c r="K74" s="612"/>
      <c r="L74" s="612"/>
      <c r="M74" s="612"/>
      <c r="N74" s="612"/>
      <c r="O74" s="612"/>
      <c r="P74" s="612"/>
      <c r="Q74" s="612"/>
      <c r="R74" s="612"/>
      <c r="S74" s="612"/>
      <c r="T74" s="613"/>
      <c r="U74" s="344" t="s">
        <v>683</v>
      </c>
      <c r="V74" s="581"/>
      <c r="W74" s="313"/>
      <c r="X74" s="314"/>
      <c r="Y74" s="314"/>
      <c r="Z74" s="314"/>
      <c r="AA74" s="314"/>
      <c r="AB74" s="315"/>
      <c r="AC74" s="313"/>
      <c r="AD74" s="314"/>
      <c r="AE74" s="314"/>
      <c r="AF74" s="314"/>
      <c r="AG74" s="314"/>
      <c r="AH74" s="315"/>
    </row>
    <row r="75" spans="2:34" s="37" customFormat="1" ht="36" customHeight="1">
      <c r="B75" s="300" t="s">
        <v>684</v>
      </c>
      <c r="C75" s="610" t="s">
        <v>685</v>
      </c>
      <c r="D75" s="611"/>
      <c r="E75" s="611"/>
      <c r="F75" s="565"/>
      <c r="G75" s="566" t="s">
        <v>686</v>
      </c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8"/>
      <c r="U75" s="344" t="s">
        <v>687</v>
      </c>
      <c r="V75" s="581"/>
      <c r="W75" s="313"/>
      <c r="X75" s="314"/>
      <c r="Y75" s="314"/>
      <c r="Z75" s="314"/>
      <c r="AA75" s="314"/>
      <c r="AB75" s="315"/>
      <c r="AC75" s="313"/>
      <c r="AD75" s="314"/>
      <c r="AE75" s="314"/>
      <c r="AF75" s="314"/>
      <c r="AG75" s="314"/>
      <c r="AH75" s="315"/>
    </row>
    <row r="76" spans="2:35" s="12" customFormat="1" ht="36.75" customHeight="1">
      <c r="B76" s="293" t="s">
        <v>688</v>
      </c>
      <c r="C76" s="582" t="s">
        <v>689</v>
      </c>
      <c r="D76" s="583"/>
      <c r="E76" s="583"/>
      <c r="F76" s="565"/>
      <c r="G76" s="566" t="s">
        <v>690</v>
      </c>
      <c r="H76" s="567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567"/>
      <c r="T76" s="568"/>
      <c r="U76" s="344" t="s">
        <v>691</v>
      </c>
      <c r="V76" s="581"/>
      <c r="W76" s="313"/>
      <c r="X76" s="314"/>
      <c r="Y76" s="314"/>
      <c r="Z76" s="314"/>
      <c r="AA76" s="314"/>
      <c r="AB76" s="315"/>
      <c r="AC76" s="313"/>
      <c r="AD76" s="314"/>
      <c r="AE76" s="314"/>
      <c r="AF76" s="314"/>
      <c r="AG76" s="314"/>
      <c r="AH76" s="315"/>
      <c r="AI76" s="77"/>
    </row>
    <row r="77" spans="2:35" s="12" customFormat="1" ht="35.25" customHeight="1">
      <c r="B77" s="293" t="s">
        <v>692</v>
      </c>
      <c r="C77" s="582" t="s">
        <v>689</v>
      </c>
      <c r="D77" s="583"/>
      <c r="E77" s="583"/>
      <c r="F77" s="565"/>
      <c r="G77" s="566" t="s">
        <v>693</v>
      </c>
      <c r="H77" s="567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8"/>
      <c r="U77" s="344" t="s">
        <v>694</v>
      </c>
      <c r="V77" s="581"/>
      <c r="W77" s="313"/>
      <c r="X77" s="314"/>
      <c r="Y77" s="314"/>
      <c r="Z77" s="314"/>
      <c r="AA77" s="314"/>
      <c r="AB77" s="315"/>
      <c r="AC77" s="313"/>
      <c r="AD77" s="314"/>
      <c r="AE77" s="314"/>
      <c r="AF77" s="314"/>
      <c r="AG77" s="314"/>
      <c r="AH77" s="315"/>
      <c r="AI77" s="77"/>
    </row>
    <row r="78" spans="2:35" s="12" customFormat="1" ht="33.75" customHeight="1">
      <c r="B78" s="293" t="s">
        <v>695</v>
      </c>
      <c r="C78" s="586" t="s">
        <v>172</v>
      </c>
      <c r="D78" s="587"/>
      <c r="E78" s="587"/>
      <c r="F78" s="588"/>
      <c r="G78" s="566" t="s">
        <v>696</v>
      </c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5"/>
      <c r="T78" s="596"/>
      <c r="U78" s="344" t="s">
        <v>697</v>
      </c>
      <c r="V78" s="482"/>
      <c r="W78" s="313">
        <v>4226157</v>
      </c>
      <c r="X78" s="429"/>
      <c r="Y78" s="429"/>
      <c r="Z78" s="429"/>
      <c r="AA78" s="429"/>
      <c r="AB78" s="413"/>
      <c r="AC78" s="313">
        <f>3835761+390396</f>
        <v>4226157</v>
      </c>
      <c r="AD78" s="429"/>
      <c r="AE78" s="429"/>
      <c r="AF78" s="429"/>
      <c r="AG78" s="429"/>
      <c r="AH78" s="413"/>
      <c r="AI78" s="77"/>
    </row>
    <row r="79" spans="2:35" s="12" customFormat="1" ht="33.75" customHeight="1">
      <c r="B79" s="293" t="s">
        <v>698</v>
      </c>
      <c r="C79" s="582" t="s">
        <v>685</v>
      </c>
      <c r="D79" s="583"/>
      <c r="E79" s="583"/>
      <c r="F79" s="609"/>
      <c r="G79" s="566" t="s">
        <v>699</v>
      </c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6"/>
      <c r="U79" s="344" t="s">
        <v>700</v>
      </c>
      <c r="V79" s="482"/>
      <c r="W79" s="313">
        <v>3726403</v>
      </c>
      <c r="X79" s="429"/>
      <c r="Y79" s="429"/>
      <c r="Z79" s="429"/>
      <c r="AA79" s="429"/>
      <c r="AB79" s="413"/>
      <c r="AC79" s="313">
        <f>3343528+382875</f>
        <v>3726403</v>
      </c>
      <c r="AD79" s="429"/>
      <c r="AE79" s="429"/>
      <c r="AF79" s="429"/>
      <c r="AG79" s="429"/>
      <c r="AH79" s="413"/>
      <c r="AI79" s="77"/>
    </row>
    <row r="80" spans="2:35" s="12" customFormat="1" ht="33.75" customHeight="1">
      <c r="B80" s="297"/>
      <c r="C80" s="301"/>
      <c r="D80" s="301"/>
      <c r="E80" s="301"/>
      <c r="F80" s="301"/>
      <c r="G80" s="302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4"/>
      <c r="V80" s="304"/>
      <c r="W80" s="305"/>
      <c r="X80" s="306"/>
      <c r="Y80" s="306"/>
      <c r="Z80" s="306"/>
      <c r="AA80" s="306"/>
      <c r="AB80" s="306"/>
      <c r="AC80" s="305"/>
      <c r="AD80" s="306"/>
      <c r="AE80" s="306"/>
      <c r="AF80" s="306"/>
      <c r="AG80" s="306"/>
      <c r="AH80" s="306"/>
      <c r="AI80" s="77"/>
    </row>
    <row r="81" spans="2:35" s="12" customFormat="1" ht="43.5" customHeight="1">
      <c r="B81" s="597" t="s">
        <v>701</v>
      </c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/>
      <c r="N81" s="597"/>
      <c r="O81" s="597"/>
      <c r="P81" s="597"/>
      <c r="Q81" s="597"/>
      <c r="R81" s="597"/>
      <c r="S81" s="597"/>
      <c r="T81" s="597"/>
      <c r="U81" s="597"/>
      <c r="V81" s="597"/>
      <c r="W81" s="597"/>
      <c r="X81" s="597"/>
      <c r="Y81" s="597"/>
      <c r="Z81" s="597"/>
      <c r="AA81" s="597"/>
      <c r="AB81" s="597"/>
      <c r="AC81" s="597"/>
      <c r="AD81" s="597"/>
      <c r="AE81" s="597"/>
      <c r="AF81" s="597"/>
      <c r="AG81" s="597"/>
      <c r="AH81" s="597"/>
      <c r="AI81" s="77"/>
    </row>
    <row r="82" spans="2:35" s="12" customFormat="1" ht="27.75" customHeight="1">
      <c r="B82" s="307" t="s">
        <v>702</v>
      </c>
      <c r="C82" s="598" t="s">
        <v>689</v>
      </c>
      <c r="D82" s="599"/>
      <c r="E82" s="599"/>
      <c r="F82" s="600"/>
      <c r="G82" s="601" t="s">
        <v>703</v>
      </c>
      <c r="H82" s="602"/>
      <c r="I82" s="602"/>
      <c r="J82" s="602"/>
      <c r="K82" s="602"/>
      <c r="L82" s="602"/>
      <c r="M82" s="602"/>
      <c r="N82" s="602"/>
      <c r="O82" s="602"/>
      <c r="P82" s="602"/>
      <c r="Q82" s="602"/>
      <c r="R82" s="602"/>
      <c r="S82" s="602"/>
      <c r="T82" s="603"/>
      <c r="U82" s="604" t="s">
        <v>704</v>
      </c>
      <c r="V82" s="605"/>
      <c r="W82" s="606"/>
      <c r="X82" s="607"/>
      <c r="Y82" s="607"/>
      <c r="Z82" s="607"/>
      <c r="AA82" s="607"/>
      <c r="AB82" s="608"/>
      <c r="AC82" s="606"/>
      <c r="AD82" s="607"/>
      <c r="AE82" s="607"/>
      <c r="AF82" s="607"/>
      <c r="AG82" s="607"/>
      <c r="AH82" s="608"/>
      <c r="AI82" s="77"/>
    </row>
    <row r="83" spans="2:35" s="12" customFormat="1" ht="27.75" customHeight="1">
      <c r="B83" s="293" t="s">
        <v>705</v>
      </c>
      <c r="C83" s="586"/>
      <c r="D83" s="587"/>
      <c r="E83" s="587"/>
      <c r="F83" s="588"/>
      <c r="G83" s="566" t="s">
        <v>706</v>
      </c>
      <c r="H83" s="595"/>
      <c r="I83" s="595"/>
      <c r="J83" s="595"/>
      <c r="K83" s="595"/>
      <c r="L83" s="595"/>
      <c r="M83" s="595"/>
      <c r="N83" s="595"/>
      <c r="O83" s="595"/>
      <c r="P83" s="595"/>
      <c r="Q83" s="595"/>
      <c r="R83" s="595"/>
      <c r="S83" s="595"/>
      <c r="T83" s="596"/>
      <c r="U83" s="344" t="s">
        <v>707</v>
      </c>
      <c r="V83" s="482"/>
      <c r="W83" s="313"/>
      <c r="X83" s="429"/>
      <c r="Y83" s="429"/>
      <c r="Z83" s="429"/>
      <c r="AA83" s="429"/>
      <c r="AB83" s="413"/>
      <c r="AC83" s="313"/>
      <c r="AD83" s="429"/>
      <c r="AE83" s="429"/>
      <c r="AF83" s="429"/>
      <c r="AG83" s="429"/>
      <c r="AH83" s="413"/>
      <c r="AI83" s="77"/>
    </row>
    <row r="84" spans="2:35" s="12" customFormat="1" ht="27.75" customHeight="1">
      <c r="B84" s="293" t="s">
        <v>708</v>
      </c>
      <c r="C84" s="592" t="s">
        <v>175</v>
      </c>
      <c r="D84" s="593"/>
      <c r="E84" s="593"/>
      <c r="F84" s="594"/>
      <c r="G84" s="566" t="s">
        <v>709</v>
      </c>
      <c r="H84" s="595"/>
      <c r="I84" s="595"/>
      <c r="J84" s="595"/>
      <c r="K84" s="595"/>
      <c r="L84" s="595"/>
      <c r="M84" s="595"/>
      <c r="N84" s="595"/>
      <c r="O84" s="595"/>
      <c r="P84" s="595"/>
      <c r="Q84" s="595"/>
      <c r="R84" s="595"/>
      <c r="S84" s="595"/>
      <c r="T84" s="596"/>
      <c r="U84" s="344" t="s">
        <v>710</v>
      </c>
      <c r="V84" s="482"/>
      <c r="W84" s="313"/>
      <c r="X84" s="429"/>
      <c r="Y84" s="429"/>
      <c r="Z84" s="429"/>
      <c r="AA84" s="429"/>
      <c r="AB84" s="413"/>
      <c r="AC84" s="313"/>
      <c r="AD84" s="429"/>
      <c r="AE84" s="429"/>
      <c r="AF84" s="429"/>
      <c r="AG84" s="429"/>
      <c r="AH84" s="413"/>
      <c r="AI84" s="77"/>
    </row>
    <row r="85" spans="2:35" s="12" customFormat="1" ht="27.75" customHeight="1">
      <c r="B85" s="293" t="s">
        <v>711</v>
      </c>
      <c r="C85" s="592" t="s">
        <v>685</v>
      </c>
      <c r="D85" s="593"/>
      <c r="E85" s="593"/>
      <c r="F85" s="594"/>
      <c r="G85" s="566" t="s">
        <v>712</v>
      </c>
      <c r="H85" s="595"/>
      <c r="I85" s="595"/>
      <c r="J85" s="595"/>
      <c r="K85" s="595"/>
      <c r="L85" s="595"/>
      <c r="M85" s="595"/>
      <c r="N85" s="595"/>
      <c r="O85" s="595"/>
      <c r="P85" s="595"/>
      <c r="Q85" s="595"/>
      <c r="R85" s="595"/>
      <c r="S85" s="595"/>
      <c r="T85" s="596"/>
      <c r="U85" s="344" t="s">
        <v>713</v>
      </c>
      <c r="V85" s="482"/>
      <c r="W85" s="313"/>
      <c r="X85" s="429"/>
      <c r="Y85" s="429"/>
      <c r="Z85" s="429"/>
      <c r="AA85" s="429"/>
      <c r="AB85" s="413"/>
      <c r="AC85" s="313"/>
      <c r="AD85" s="429"/>
      <c r="AE85" s="429"/>
      <c r="AF85" s="429"/>
      <c r="AG85" s="429"/>
      <c r="AH85" s="413"/>
      <c r="AI85" s="77"/>
    </row>
    <row r="86" spans="2:35" s="12" customFormat="1" ht="27.75" customHeight="1">
      <c r="B86" s="293" t="s">
        <v>714</v>
      </c>
      <c r="C86" s="592" t="s">
        <v>689</v>
      </c>
      <c r="D86" s="593"/>
      <c r="E86" s="593"/>
      <c r="F86" s="594"/>
      <c r="G86" s="566" t="s">
        <v>715</v>
      </c>
      <c r="H86" s="595"/>
      <c r="I86" s="595"/>
      <c r="J86" s="595"/>
      <c r="K86" s="595"/>
      <c r="L86" s="595"/>
      <c r="M86" s="595"/>
      <c r="N86" s="595"/>
      <c r="O86" s="595"/>
      <c r="P86" s="595"/>
      <c r="Q86" s="595"/>
      <c r="R86" s="595"/>
      <c r="S86" s="595"/>
      <c r="T86" s="596"/>
      <c r="U86" s="344" t="s">
        <v>716</v>
      </c>
      <c r="V86" s="482"/>
      <c r="W86" s="313"/>
      <c r="X86" s="429"/>
      <c r="Y86" s="429"/>
      <c r="Z86" s="429"/>
      <c r="AA86" s="429"/>
      <c r="AB86" s="413"/>
      <c r="AC86" s="313"/>
      <c r="AD86" s="429"/>
      <c r="AE86" s="429"/>
      <c r="AF86" s="429"/>
      <c r="AG86" s="429"/>
      <c r="AH86" s="413"/>
      <c r="AI86" s="77"/>
    </row>
    <row r="87" spans="2:35" s="12" customFormat="1" ht="27.75" customHeight="1">
      <c r="B87" s="293" t="s">
        <v>717</v>
      </c>
      <c r="C87" s="592" t="s">
        <v>689</v>
      </c>
      <c r="D87" s="593"/>
      <c r="E87" s="593"/>
      <c r="F87" s="594"/>
      <c r="G87" s="566" t="s">
        <v>718</v>
      </c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5"/>
      <c r="T87" s="596"/>
      <c r="U87" s="344" t="s">
        <v>719</v>
      </c>
      <c r="V87" s="482"/>
      <c r="W87" s="313"/>
      <c r="X87" s="429"/>
      <c r="Y87" s="429"/>
      <c r="Z87" s="429"/>
      <c r="AA87" s="429"/>
      <c r="AB87" s="413"/>
      <c r="AC87" s="313"/>
      <c r="AD87" s="429"/>
      <c r="AE87" s="429"/>
      <c r="AF87" s="429"/>
      <c r="AG87" s="429"/>
      <c r="AH87" s="413"/>
      <c r="AI87" s="77"/>
    </row>
    <row r="88" spans="2:35" s="12" customFormat="1" ht="27.75" customHeight="1">
      <c r="B88" s="293" t="s">
        <v>720</v>
      </c>
      <c r="C88" s="592"/>
      <c r="D88" s="593"/>
      <c r="E88" s="593"/>
      <c r="F88" s="594"/>
      <c r="G88" s="566" t="s">
        <v>721</v>
      </c>
      <c r="H88" s="595"/>
      <c r="I88" s="595"/>
      <c r="J88" s="595"/>
      <c r="K88" s="595"/>
      <c r="L88" s="595"/>
      <c r="M88" s="595"/>
      <c r="N88" s="595"/>
      <c r="O88" s="595"/>
      <c r="P88" s="595"/>
      <c r="Q88" s="595"/>
      <c r="R88" s="595"/>
      <c r="S88" s="595"/>
      <c r="T88" s="596"/>
      <c r="U88" s="344" t="s">
        <v>722</v>
      </c>
      <c r="V88" s="482"/>
      <c r="W88" s="313"/>
      <c r="X88" s="429"/>
      <c r="Y88" s="429"/>
      <c r="Z88" s="429"/>
      <c r="AA88" s="429"/>
      <c r="AB88" s="413"/>
      <c r="AC88" s="313"/>
      <c r="AD88" s="429"/>
      <c r="AE88" s="429"/>
      <c r="AF88" s="429"/>
      <c r="AG88" s="429"/>
      <c r="AH88" s="413"/>
      <c r="AI88" s="77"/>
    </row>
    <row r="89" spans="2:35" s="12" customFormat="1" ht="27.75" customHeight="1">
      <c r="B89" s="293" t="s">
        <v>723</v>
      </c>
      <c r="C89" s="592"/>
      <c r="D89" s="593"/>
      <c r="E89" s="593"/>
      <c r="F89" s="594"/>
      <c r="G89" s="566" t="s">
        <v>724</v>
      </c>
      <c r="H89" s="595"/>
      <c r="I89" s="595"/>
      <c r="J89" s="595"/>
      <c r="K89" s="595"/>
      <c r="L89" s="595"/>
      <c r="M89" s="595"/>
      <c r="N89" s="595"/>
      <c r="O89" s="595"/>
      <c r="P89" s="595"/>
      <c r="Q89" s="595"/>
      <c r="R89" s="595"/>
      <c r="S89" s="595"/>
      <c r="T89" s="596"/>
      <c r="U89" s="344" t="s">
        <v>725</v>
      </c>
      <c r="V89" s="482"/>
      <c r="W89" s="313"/>
      <c r="X89" s="429"/>
      <c r="Y89" s="429"/>
      <c r="Z89" s="429"/>
      <c r="AA89" s="429"/>
      <c r="AB89" s="413"/>
      <c r="AC89" s="313"/>
      <c r="AD89" s="429"/>
      <c r="AE89" s="429"/>
      <c r="AF89" s="429"/>
      <c r="AG89" s="429"/>
      <c r="AH89" s="413"/>
      <c r="AI89" s="77"/>
    </row>
    <row r="90" spans="2:35" s="12" customFormat="1" ht="27.75" customHeight="1">
      <c r="B90" s="293" t="s">
        <v>726</v>
      </c>
      <c r="C90" s="592"/>
      <c r="D90" s="593"/>
      <c r="E90" s="593"/>
      <c r="F90" s="594"/>
      <c r="G90" s="566" t="s">
        <v>727</v>
      </c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6"/>
      <c r="U90" s="344" t="s">
        <v>728</v>
      </c>
      <c r="V90" s="482"/>
      <c r="W90" s="313"/>
      <c r="X90" s="429"/>
      <c r="Y90" s="429"/>
      <c r="Z90" s="429"/>
      <c r="AA90" s="429"/>
      <c r="AB90" s="413"/>
      <c r="AC90" s="313"/>
      <c r="AD90" s="429"/>
      <c r="AE90" s="429"/>
      <c r="AF90" s="429"/>
      <c r="AG90" s="429"/>
      <c r="AH90" s="413"/>
      <c r="AI90" s="77"/>
    </row>
    <row r="91" spans="2:35" s="12" customFormat="1" ht="27.75" customHeight="1">
      <c r="B91" s="293"/>
      <c r="C91" s="582"/>
      <c r="D91" s="583"/>
      <c r="E91" s="583"/>
      <c r="F91" s="565"/>
      <c r="G91" s="576" t="s">
        <v>443</v>
      </c>
      <c r="H91" s="567"/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7"/>
      <c r="T91" s="568"/>
      <c r="U91" s="344"/>
      <c r="V91" s="482"/>
      <c r="W91" s="313"/>
      <c r="X91" s="314"/>
      <c r="Y91" s="314"/>
      <c r="Z91" s="314"/>
      <c r="AA91" s="314"/>
      <c r="AB91" s="315"/>
      <c r="AC91" s="313"/>
      <c r="AD91" s="314"/>
      <c r="AE91" s="314"/>
      <c r="AF91" s="314"/>
      <c r="AG91" s="314"/>
      <c r="AH91" s="315"/>
      <c r="AI91" s="77"/>
    </row>
    <row r="92" spans="2:35" s="12" customFormat="1" ht="27.75" customHeight="1">
      <c r="B92" s="293" t="s">
        <v>729</v>
      </c>
      <c r="C92" s="582">
        <v>280</v>
      </c>
      <c r="D92" s="583"/>
      <c r="E92" s="583"/>
      <c r="F92" s="565"/>
      <c r="G92" s="566" t="s">
        <v>475</v>
      </c>
      <c r="H92" s="567"/>
      <c r="I92" s="567"/>
      <c r="J92" s="567"/>
      <c r="K92" s="567"/>
      <c r="L92" s="567"/>
      <c r="M92" s="567"/>
      <c r="N92" s="567"/>
      <c r="O92" s="567"/>
      <c r="P92" s="567"/>
      <c r="Q92" s="567"/>
      <c r="R92" s="567"/>
      <c r="S92" s="567"/>
      <c r="T92" s="568"/>
      <c r="U92" s="569" t="s">
        <v>730</v>
      </c>
      <c r="V92" s="570"/>
      <c r="W92" s="313">
        <v>1391539</v>
      </c>
      <c r="X92" s="314"/>
      <c r="Y92" s="314"/>
      <c r="Z92" s="314"/>
      <c r="AA92" s="314"/>
      <c r="AB92" s="315"/>
      <c r="AC92" s="313">
        <v>1320216</v>
      </c>
      <c r="AD92" s="314"/>
      <c r="AE92" s="314"/>
      <c r="AF92" s="314"/>
      <c r="AG92" s="314"/>
      <c r="AH92" s="315"/>
      <c r="AI92" s="77"/>
    </row>
    <row r="93" spans="2:34" s="36" customFormat="1" ht="27.75" customHeight="1">
      <c r="B93" s="293" t="s">
        <v>731</v>
      </c>
      <c r="C93" s="579" t="s">
        <v>476</v>
      </c>
      <c r="D93" s="580"/>
      <c r="E93" s="580"/>
      <c r="F93" s="565"/>
      <c r="G93" s="566" t="s">
        <v>477</v>
      </c>
      <c r="H93" s="567"/>
      <c r="I93" s="567"/>
      <c r="J93" s="567"/>
      <c r="K93" s="567"/>
      <c r="L93" s="567"/>
      <c r="M93" s="567"/>
      <c r="N93" s="567"/>
      <c r="O93" s="567"/>
      <c r="P93" s="567"/>
      <c r="Q93" s="567"/>
      <c r="R93" s="567"/>
      <c r="S93" s="567"/>
      <c r="T93" s="568"/>
      <c r="U93" s="569" t="s">
        <v>732</v>
      </c>
      <c r="V93" s="570"/>
      <c r="W93" s="313">
        <v>995822</v>
      </c>
      <c r="X93" s="314"/>
      <c r="Y93" s="314"/>
      <c r="Z93" s="314"/>
      <c r="AA93" s="314"/>
      <c r="AB93" s="315"/>
      <c r="AC93" s="313">
        <v>917163</v>
      </c>
      <c r="AD93" s="314"/>
      <c r="AE93" s="314"/>
      <c r="AF93" s="314"/>
      <c r="AG93" s="314"/>
      <c r="AH93" s="315"/>
    </row>
    <row r="94" spans="2:34" s="12" customFormat="1" ht="27.75" customHeight="1">
      <c r="B94" s="293" t="s">
        <v>733</v>
      </c>
      <c r="C94" s="586" t="s">
        <v>479</v>
      </c>
      <c r="D94" s="587"/>
      <c r="E94" s="587"/>
      <c r="F94" s="565"/>
      <c r="G94" s="566" t="s">
        <v>480</v>
      </c>
      <c r="H94" s="567"/>
      <c r="I94" s="567"/>
      <c r="J94" s="567"/>
      <c r="K94" s="567"/>
      <c r="L94" s="567"/>
      <c r="M94" s="567"/>
      <c r="N94" s="567"/>
      <c r="O94" s="567"/>
      <c r="P94" s="567"/>
      <c r="Q94" s="567"/>
      <c r="R94" s="567"/>
      <c r="S94" s="567"/>
      <c r="T94" s="568"/>
      <c r="U94" s="569" t="s">
        <v>734</v>
      </c>
      <c r="V94" s="570"/>
      <c r="W94" s="313"/>
      <c r="X94" s="314"/>
      <c r="Y94" s="314"/>
      <c r="Z94" s="314"/>
      <c r="AA94" s="314"/>
      <c r="AB94" s="315"/>
      <c r="AC94" s="313"/>
      <c r="AD94" s="314"/>
      <c r="AE94" s="314"/>
      <c r="AF94" s="314"/>
      <c r="AG94" s="314"/>
      <c r="AH94" s="315"/>
    </row>
    <row r="95" spans="2:34" s="12" customFormat="1" ht="27.75" customHeight="1">
      <c r="B95" s="293" t="s">
        <v>735</v>
      </c>
      <c r="C95" s="586" t="s">
        <v>482</v>
      </c>
      <c r="D95" s="587"/>
      <c r="E95" s="587"/>
      <c r="F95" s="588"/>
      <c r="G95" s="566" t="s">
        <v>483</v>
      </c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8"/>
      <c r="U95" s="569" t="s">
        <v>736</v>
      </c>
      <c r="V95" s="570"/>
      <c r="W95" s="313">
        <v>76832</v>
      </c>
      <c r="X95" s="314"/>
      <c r="Y95" s="314"/>
      <c r="Z95" s="314"/>
      <c r="AA95" s="314"/>
      <c r="AB95" s="315"/>
      <c r="AC95" s="313">
        <v>76914</v>
      </c>
      <c r="AD95" s="314"/>
      <c r="AE95" s="314"/>
      <c r="AF95" s="314"/>
      <c r="AG95" s="314"/>
      <c r="AH95" s="315"/>
    </row>
    <row r="96" spans="2:34" s="12" customFormat="1" ht="27.75" customHeight="1">
      <c r="B96" s="293" t="s">
        <v>737</v>
      </c>
      <c r="C96" s="586" t="s">
        <v>485</v>
      </c>
      <c r="D96" s="587"/>
      <c r="E96" s="587"/>
      <c r="F96" s="588"/>
      <c r="G96" s="566" t="s">
        <v>486</v>
      </c>
      <c r="H96" s="567"/>
      <c r="I96" s="567"/>
      <c r="J96" s="567"/>
      <c r="K96" s="567"/>
      <c r="L96" s="567"/>
      <c r="M96" s="567"/>
      <c r="N96" s="567"/>
      <c r="O96" s="567"/>
      <c r="P96" s="567"/>
      <c r="Q96" s="567"/>
      <c r="R96" s="567"/>
      <c r="S96" s="567"/>
      <c r="T96" s="568"/>
      <c r="U96" s="569" t="s">
        <v>738</v>
      </c>
      <c r="V96" s="570"/>
      <c r="W96" s="313">
        <v>395717</v>
      </c>
      <c r="X96" s="314"/>
      <c r="Y96" s="314"/>
      <c r="Z96" s="314"/>
      <c r="AA96" s="314"/>
      <c r="AB96" s="315"/>
      <c r="AC96" s="313">
        <v>403053</v>
      </c>
      <c r="AD96" s="314"/>
      <c r="AE96" s="314"/>
      <c r="AF96" s="314"/>
      <c r="AG96" s="314"/>
      <c r="AH96" s="315"/>
    </row>
    <row r="97" spans="2:34" s="37" customFormat="1" ht="27.75" customHeight="1">
      <c r="B97" s="300"/>
      <c r="C97" s="579"/>
      <c r="D97" s="580"/>
      <c r="E97" s="580"/>
      <c r="F97" s="589"/>
      <c r="G97" s="576" t="s">
        <v>487</v>
      </c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7"/>
      <c r="S97" s="567"/>
      <c r="T97" s="568"/>
      <c r="U97" s="569"/>
      <c r="V97" s="570"/>
      <c r="W97" s="313"/>
      <c r="X97" s="314"/>
      <c r="Y97" s="314"/>
      <c r="Z97" s="314"/>
      <c r="AA97" s="314"/>
      <c r="AB97" s="315"/>
      <c r="AC97" s="313"/>
      <c r="AD97" s="314"/>
      <c r="AE97" s="314"/>
      <c r="AF97" s="314"/>
      <c r="AG97" s="314"/>
      <c r="AH97" s="315"/>
    </row>
    <row r="98" spans="2:34" s="12" customFormat="1" ht="27.75" customHeight="1">
      <c r="B98" s="293"/>
      <c r="C98" s="586"/>
      <c r="D98" s="587"/>
      <c r="E98" s="587"/>
      <c r="F98" s="588"/>
      <c r="G98" s="576" t="s">
        <v>488</v>
      </c>
      <c r="H98" s="567"/>
      <c r="I98" s="567"/>
      <c r="J98" s="567"/>
      <c r="K98" s="567"/>
      <c r="L98" s="567"/>
      <c r="M98" s="567"/>
      <c r="N98" s="567"/>
      <c r="O98" s="567"/>
      <c r="P98" s="567"/>
      <c r="Q98" s="567"/>
      <c r="R98" s="567"/>
      <c r="S98" s="567"/>
      <c r="T98" s="568"/>
      <c r="U98" s="569"/>
      <c r="V98" s="570"/>
      <c r="W98" s="313"/>
      <c r="X98" s="314"/>
      <c r="Y98" s="314"/>
      <c r="Z98" s="314"/>
      <c r="AA98" s="314"/>
      <c r="AB98" s="315"/>
      <c r="AC98" s="313"/>
      <c r="AD98" s="314"/>
      <c r="AE98" s="314"/>
      <c r="AF98" s="314"/>
      <c r="AG98" s="314"/>
      <c r="AH98" s="315"/>
    </row>
    <row r="99" spans="2:34" s="12" customFormat="1" ht="27.75" customHeight="1">
      <c r="B99" s="293" t="s">
        <v>739</v>
      </c>
      <c r="C99" s="586" t="s">
        <v>490</v>
      </c>
      <c r="D99" s="587"/>
      <c r="E99" s="587"/>
      <c r="F99" s="588"/>
      <c r="G99" s="566" t="s">
        <v>491</v>
      </c>
      <c r="H99" s="567"/>
      <c r="I99" s="567"/>
      <c r="J99" s="567"/>
      <c r="K99" s="567"/>
      <c r="L99" s="567"/>
      <c r="M99" s="567"/>
      <c r="N99" s="567"/>
      <c r="O99" s="567"/>
      <c r="P99" s="567"/>
      <c r="Q99" s="567"/>
      <c r="R99" s="567"/>
      <c r="S99" s="567"/>
      <c r="T99" s="568"/>
      <c r="U99" s="569" t="s">
        <v>740</v>
      </c>
      <c r="V99" s="570"/>
      <c r="W99" s="313">
        <v>6329819</v>
      </c>
      <c r="X99" s="314"/>
      <c r="Y99" s="314"/>
      <c r="Z99" s="314"/>
      <c r="AA99" s="314"/>
      <c r="AB99" s="315"/>
      <c r="AC99" s="313">
        <v>6772527</v>
      </c>
      <c r="AD99" s="314"/>
      <c r="AE99" s="314"/>
      <c r="AF99" s="314"/>
      <c r="AG99" s="314"/>
      <c r="AH99" s="315"/>
    </row>
    <row r="100" spans="2:34" s="12" customFormat="1" ht="27.75" customHeight="1">
      <c r="B100" s="293" t="s">
        <v>741</v>
      </c>
      <c r="C100" s="586" t="s">
        <v>490</v>
      </c>
      <c r="D100" s="587"/>
      <c r="E100" s="587"/>
      <c r="F100" s="588"/>
      <c r="G100" s="566" t="s">
        <v>493</v>
      </c>
      <c r="H100" s="567"/>
      <c r="I100" s="567"/>
      <c r="J100" s="567"/>
      <c r="K100" s="567"/>
      <c r="L100" s="567"/>
      <c r="M100" s="567"/>
      <c r="N100" s="567"/>
      <c r="O100" s="567"/>
      <c r="P100" s="567"/>
      <c r="Q100" s="567"/>
      <c r="R100" s="567"/>
      <c r="S100" s="567"/>
      <c r="T100" s="568"/>
      <c r="U100" s="569" t="s">
        <v>742</v>
      </c>
      <c r="V100" s="570"/>
      <c r="W100" s="313"/>
      <c r="X100" s="314"/>
      <c r="Y100" s="314"/>
      <c r="Z100" s="314"/>
      <c r="AA100" s="314"/>
      <c r="AB100" s="315"/>
      <c r="AC100" s="313"/>
      <c r="AD100" s="314"/>
      <c r="AE100" s="314"/>
      <c r="AF100" s="314"/>
      <c r="AG100" s="314"/>
      <c r="AH100" s="315"/>
    </row>
    <row r="101" spans="2:34" s="12" customFormat="1" ht="27.75" customHeight="1">
      <c r="B101" s="293" t="s">
        <v>743</v>
      </c>
      <c r="C101" s="586" t="s">
        <v>490</v>
      </c>
      <c r="D101" s="587"/>
      <c r="E101" s="587"/>
      <c r="F101" s="588"/>
      <c r="G101" s="566" t="s">
        <v>547</v>
      </c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8"/>
      <c r="U101" s="569" t="s">
        <v>744</v>
      </c>
      <c r="V101" s="570"/>
      <c r="W101" s="313">
        <v>435318</v>
      </c>
      <c r="X101" s="314"/>
      <c r="Y101" s="314"/>
      <c r="Z101" s="314"/>
      <c r="AA101" s="314"/>
      <c r="AB101" s="315"/>
      <c r="AC101" s="313">
        <v>297674</v>
      </c>
      <c r="AD101" s="314"/>
      <c r="AE101" s="314"/>
      <c r="AF101" s="314"/>
      <c r="AG101" s="314"/>
      <c r="AH101" s="315"/>
    </row>
    <row r="102" spans="2:34" s="12" customFormat="1" ht="24" customHeight="1">
      <c r="B102" s="293" t="s">
        <v>745</v>
      </c>
      <c r="C102" s="586" t="s">
        <v>490</v>
      </c>
      <c r="D102" s="587"/>
      <c r="E102" s="587"/>
      <c r="F102" s="588"/>
      <c r="G102" s="566" t="s">
        <v>496</v>
      </c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8"/>
      <c r="U102" s="569" t="s">
        <v>746</v>
      </c>
      <c r="V102" s="570"/>
      <c r="W102" s="313">
        <v>363190</v>
      </c>
      <c r="X102" s="314"/>
      <c r="Y102" s="314"/>
      <c r="Z102" s="314"/>
      <c r="AA102" s="314"/>
      <c r="AB102" s="315"/>
      <c r="AC102" s="313">
        <v>272900</v>
      </c>
      <c r="AD102" s="314"/>
      <c r="AE102" s="314"/>
      <c r="AF102" s="314"/>
      <c r="AG102" s="314"/>
      <c r="AH102" s="315"/>
    </row>
    <row r="103" spans="2:34" s="37" customFormat="1" ht="24" customHeight="1">
      <c r="B103" s="300"/>
      <c r="C103" s="579"/>
      <c r="D103" s="580"/>
      <c r="E103" s="580"/>
      <c r="F103" s="589"/>
      <c r="G103" s="576" t="s">
        <v>444</v>
      </c>
      <c r="H103" s="567"/>
      <c r="I103" s="567"/>
      <c r="J103" s="567"/>
      <c r="K103" s="567"/>
      <c r="L103" s="567"/>
      <c r="M103" s="567"/>
      <c r="N103" s="567"/>
      <c r="O103" s="567"/>
      <c r="P103" s="567"/>
      <c r="Q103" s="567"/>
      <c r="R103" s="567"/>
      <c r="S103" s="567"/>
      <c r="T103" s="568"/>
      <c r="U103" s="590"/>
      <c r="V103" s="591"/>
      <c r="W103" s="313"/>
      <c r="X103" s="314"/>
      <c r="Y103" s="314"/>
      <c r="Z103" s="314"/>
      <c r="AA103" s="314"/>
      <c r="AB103" s="315"/>
      <c r="AC103" s="313"/>
      <c r="AD103" s="314"/>
      <c r="AE103" s="314"/>
      <c r="AF103" s="314"/>
      <c r="AG103" s="314"/>
      <c r="AH103" s="315"/>
    </row>
    <row r="104" spans="2:34" s="12" customFormat="1" ht="24" customHeight="1">
      <c r="B104" s="293" t="s">
        <v>747</v>
      </c>
      <c r="C104" s="586" t="s">
        <v>498</v>
      </c>
      <c r="D104" s="587"/>
      <c r="E104" s="587"/>
      <c r="F104" s="588"/>
      <c r="G104" s="566" t="s">
        <v>499</v>
      </c>
      <c r="H104" s="567"/>
      <c r="I104" s="567"/>
      <c r="J104" s="567"/>
      <c r="K104" s="567"/>
      <c r="L104" s="567"/>
      <c r="M104" s="567"/>
      <c r="N104" s="567"/>
      <c r="O104" s="567"/>
      <c r="P104" s="567"/>
      <c r="Q104" s="567"/>
      <c r="R104" s="567"/>
      <c r="S104" s="567"/>
      <c r="T104" s="568"/>
      <c r="U104" s="569" t="s">
        <v>748</v>
      </c>
      <c r="V104" s="570"/>
      <c r="W104" s="313"/>
      <c r="X104" s="314"/>
      <c r="Y104" s="314"/>
      <c r="Z104" s="314"/>
      <c r="AA104" s="314"/>
      <c r="AB104" s="315"/>
      <c r="AC104" s="313"/>
      <c r="AD104" s="314"/>
      <c r="AE104" s="314"/>
      <c r="AF104" s="314"/>
      <c r="AG104" s="314"/>
      <c r="AH104" s="315"/>
    </row>
    <row r="105" spans="2:34" s="12" customFormat="1" ht="24" customHeight="1">
      <c r="B105" s="293" t="s">
        <v>749</v>
      </c>
      <c r="C105" s="586" t="s">
        <v>498</v>
      </c>
      <c r="D105" s="587"/>
      <c r="E105" s="587"/>
      <c r="F105" s="565"/>
      <c r="G105" s="566" t="s">
        <v>501</v>
      </c>
      <c r="H105" s="567"/>
      <c r="I105" s="567"/>
      <c r="J105" s="567"/>
      <c r="K105" s="567"/>
      <c r="L105" s="567"/>
      <c r="M105" s="567"/>
      <c r="N105" s="567"/>
      <c r="O105" s="567"/>
      <c r="P105" s="567"/>
      <c r="Q105" s="567"/>
      <c r="R105" s="567"/>
      <c r="S105" s="567"/>
      <c r="T105" s="568"/>
      <c r="U105" s="569" t="s">
        <v>750</v>
      </c>
      <c r="V105" s="570"/>
      <c r="W105" s="313"/>
      <c r="X105" s="314"/>
      <c r="Y105" s="314"/>
      <c r="Z105" s="314"/>
      <c r="AA105" s="314"/>
      <c r="AB105" s="315"/>
      <c r="AC105" s="313"/>
      <c r="AD105" s="314"/>
      <c r="AE105" s="314"/>
      <c r="AF105" s="314"/>
      <c r="AG105" s="314"/>
      <c r="AH105" s="315"/>
    </row>
    <row r="106" spans="2:34" s="12" customFormat="1" ht="24" customHeight="1">
      <c r="B106" s="293" t="s">
        <v>751</v>
      </c>
      <c r="C106" s="586" t="s">
        <v>498</v>
      </c>
      <c r="D106" s="587"/>
      <c r="E106" s="587"/>
      <c r="F106" s="565"/>
      <c r="G106" s="566" t="s">
        <v>503</v>
      </c>
      <c r="H106" s="567"/>
      <c r="I106" s="567"/>
      <c r="J106" s="567"/>
      <c r="K106" s="567"/>
      <c r="L106" s="567"/>
      <c r="M106" s="567"/>
      <c r="N106" s="567"/>
      <c r="O106" s="567"/>
      <c r="P106" s="567"/>
      <c r="Q106" s="567"/>
      <c r="R106" s="567"/>
      <c r="S106" s="567"/>
      <c r="T106" s="568"/>
      <c r="U106" s="569" t="s">
        <v>752</v>
      </c>
      <c r="V106" s="570"/>
      <c r="W106" s="313"/>
      <c r="X106" s="314"/>
      <c r="Y106" s="314"/>
      <c r="Z106" s="314"/>
      <c r="AA106" s="314"/>
      <c r="AB106" s="315"/>
      <c r="AC106" s="313"/>
      <c r="AD106" s="314"/>
      <c r="AE106" s="314"/>
      <c r="AF106" s="314"/>
      <c r="AG106" s="314"/>
      <c r="AH106" s="315"/>
    </row>
    <row r="107" spans="2:34" s="12" customFormat="1" ht="24" customHeight="1">
      <c r="B107" s="293" t="s">
        <v>753</v>
      </c>
      <c r="C107" s="586" t="s">
        <v>498</v>
      </c>
      <c r="D107" s="587"/>
      <c r="E107" s="587"/>
      <c r="F107" s="565"/>
      <c r="G107" s="566" t="s">
        <v>505</v>
      </c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8"/>
      <c r="U107" s="569" t="s">
        <v>754</v>
      </c>
      <c r="V107" s="570"/>
      <c r="W107" s="313"/>
      <c r="X107" s="314"/>
      <c r="Y107" s="314"/>
      <c r="Z107" s="314"/>
      <c r="AA107" s="314"/>
      <c r="AB107" s="315"/>
      <c r="AC107" s="313"/>
      <c r="AD107" s="314"/>
      <c r="AE107" s="314"/>
      <c r="AF107" s="314"/>
      <c r="AG107" s="314"/>
      <c r="AH107" s="315"/>
    </row>
    <row r="108" spans="2:34" s="36" customFormat="1" ht="24" customHeight="1">
      <c r="B108" s="300"/>
      <c r="C108" s="579"/>
      <c r="D108" s="580"/>
      <c r="E108" s="580"/>
      <c r="F108" s="565"/>
      <c r="G108" s="576" t="s">
        <v>445</v>
      </c>
      <c r="H108" s="567"/>
      <c r="I108" s="567"/>
      <c r="J108" s="567"/>
      <c r="K108" s="567"/>
      <c r="L108" s="567"/>
      <c r="M108" s="567"/>
      <c r="N108" s="567"/>
      <c r="O108" s="567"/>
      <c r="P108" s="567"/>
      <c r="Q108" s="567"/>
      <c r="R108" s="567"/>
      <c r="S108" s="567"/>
      <c r="T108" s="568"/>
      <c r="U108" s="569"/>
      <c r="V108" s="570"/>
      <c r="W108" s="313"/>
      <c r="X108" s="314"/>
      <c r="Y108" s="314"/>
      <c r="Z108" s="314"/>
      <c r="AA108" s="314"/>
      <c r="AB108" s="315"/>
      <c r="AC108" s="313"/>
      <c r="AD108" s="314"/>
      <c r="AE108" s="314"/>
      <c r="AF108" s="314"/>
      <c r="AG108" s="314"/>
      <c r="AH108" s="315"/>
    </row>
    <row r="109" spans="2:34" s="12" customFormat="1" ht="24" customHeight="1">
      <c r="B109" s="293" t="s">
        <v>755</v>
      </c>
      <c r="C109" s="586" t="s">
        <v>507</v>
      </c>
      <c r="D109" s="587"/>
      <c r="E109" s="587"/>
      <c r="F109" s="565"/>
      <c r="G109" s="566" t="s">
        <v>508</v>
      </c>
      <c r="H109" s="567"/>
      <c r="I109" s="567"/>
      <c r="J109" s="567"/>
      <c r="K109" s="567"/>
      <c r="L109" s="567"/>
      <c r="M109" s="567"/>
      <c r="N109" s="567"/>
      <c r="O109" s="567"/>
      <c r="P109" s="567"/>
      <c r="Q109" s="567"/>
      <c r="R109" s="567"/>
      <c r="S109" s="567"/>
      <c r="T109" s="568"/>
      <c r="U109" s="569" t="s">
        <v>756</v>
      </c>
      <c r="V109" s="570"/>
      <c r="W109" s="313"/>
      <c r="X109" s="314"/>
      <c r="Y109" s="314"/>
      <c r="Z109" s="314"/>
      <c r="AA109" s="314"/>
      <c r="AB109" s="315"/>
      <c r="AC109" s="313"/>
      <c r="AD109" s="314"/>
      <c r="AE109" s="314"/>
      <c r="AF109" s="314"/>
      <c r="AG109" s="314"/>
      <c r="AH109" s="315"/>
    </row>
    <row r="110" spans="2:34" s="12" customFormat="1" ht="24" customHeight="1">
      <c r="B110" s="293" t="s">
        <v>757</v>
      </c>
      <c r="C110" s="582" t="s">
        <v>507</v>
      </c>
      <c r="D110" s="583"/>
      <c r="E110" s="583"/>
      <c r="F110" s="565"/>
      <c r="G110" s="566" t="s">
        <v>510</v>
      </c>
      <c r="H110" s="567"/>
      <c r="I110" s="567"/>
      <c r="J110" s="567"/>
      <c r="K110" s="567"/>
      <c r="L110" s="567"/>
      <c r="M110" s="567"/>
      <c r="N110" s="567"/>
      <c r="O110" s="567"/>
      <c r="P110" s="567"/>
      <c r="Q110" s="567"/>
      <c r="R110" s="567"/>
      <c r="S110" s="567"/>
      <c r="T110" s="568"/>
      <c r="U110" s="569" t="s">
        <v>758</v>
      </c>
      <c r="V110" s="570"/>
      <c r="W110" s="313"/>
      <c r="X110" s="314"/>
      <c r="Y110" s="314"/>
      <c r="Z110" s="314"/>
      <c r="AA110" s="314"/>
      <c r="AB110" s="315"/>
      <c r="AC110" s="313"/>
      <c r="AD110" s="314"/>
      <c r="AE110" s="314"/>
      <c r="AF110" s="314"/>
      <c r="AG110" s="314"/>
      <c r="AH110" s="315"/>
    </row>
    <row r="111" spans="2:34" s="12" customFormat="1" ht="24" customHeight="1">
      <c r="B111" s="293" t="s">
        <v>759</v>
      </c>
      <c r="C111" s="582" t="s">
        <v>507</v>
      </c>
      <c r="D111" s="583"/>
      <c r="E111" s="583"/>
      <c r="F111" s="565"/>
      <c r="G111" s="566" t="s">
        <v>512</v>
      </c>
      <c r="H111" s="567"/>
      <c r="I111" s="567"/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8"/>
      <c r="U111" s="569" t="s">
        <v>760</v>
      </c>
      <c r="V111" s="570"/>
      <c r="W111" s="313"/>
      <c r="X111" s="314"/>
      <c r="Y111" s="314"/>
      <c r="Z111" s="314"/>
      <c r="AA111" s="314"/>
      <c r="AB111" s="315"/>
      <c r="AC111" s="313"/>
      <c r="AD111" s="314"/>
      <c r="AE111" s="314"/>
      <c r="AF111" s="314"/>
      <c r="AG111" s="314"/>
      <c r="AH111" s="315"/>
    </row>
    <row r="112" spans="2:34" s="12" customFormat="1" ht="24" customHeight="1">
      <c r="B112" s="293" t="s">
        <v>761</v>
      </c>
      <c r="C112" s="582" t="s">
        <v>507</v>
      </c>
      <c r="D112" s="583"/>
      <c r="E112" s="583"/>
      <c r="F112" s="565"/>
      <c r="G112" s="566" t="s">
        <v>514</v>
      </c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8"/>
      <c r="U112" s="569" t="s">
        <v>762</v>
      </c>
      <c r="V112" s="570"/>
      <c r="W112" s="313"/>
      <c r="X112" s="314"/>
      <c r="Y112" s="314"/>
      <c r="Z112" s="314"/>
      <c r="AA112" s="314"/>
      <c r="AB112" s="315"/>
      <c r="AC112" s="313"/>
      <c r="AD112" s="314"/>
      <c r="AE112" s="314"/>
      <c r="AF112" s="314"/>
      <c r="AG112" s="314"/>
      <c r="AH112" s="315"/>
    </row>
    <row r="113" spans="2:34" s="12" customFormat="1" ht="27.75" customHeight="1">
      <c r="B113" s="293" t="s">
        <v>763</v>
      </c>
      <c r="C113" s="582" t="s">
        <v>507</v>
      </c>
      <c r="D113" s="583"/>
      <c r="E113" s="583"/>
      <c r="F113" s="565"/>
      <c r="G113" s="566" t="s">
        <v>516</v>
      </c>
      <c r="H113" s="567"/>
      <c r="I113" s="567"/>
      <c r="J113" s="567"/>
      <c r="K113" s="567"/>
      <c r="L113" s="567"/>
      <c r="M113" s="567"/>
      <c r="N113" s="567"/>
      <c r="O113" s="567"/>
      <c r="P113" s="567"/>
      <c r="Q113" s="567"/>
      <c r="R113" s="567"/>
      <c r="S113" s="567"/>
      <c r="T113" s="568"/>
      <c r="U113" s="569" t="s">
        <v>764</v>
      </c>
      <c r="V113" s="570"/>
      <c r="W113" s="313"/>
      <c r="X113" s="314"/>
      <c r="Y113" s="314"/>
      <c r="Z113" s="314"/>
      <c r="AA113" s="314"/>
      <c r="AB113" s="315"/>
      <c r="AC113" s="313"/>
      <c r="AD113" s="314"/>
      <c r="AE113" s="314"/>
      <c r="AF113" s="314"/>
      <c r="AG113" s="314"/>
      <c r="AH113" s="315"/>
    </row>
    <row r="114" spans="2:34" s="12" customFormat="1" ht="27.75" customHeight="1">
      <c r="B114" s="308"/>
      <c r="C114" s="582"/>
      <c r="D114" s="583"/>
      <c r="E114" s="583"/>
      <c r="F114" s="565"/>
      <c r="G114" s="576" t="s">
        <v>446</v>
      </c>
      <c r="H114" s="567"/>
      <c r="I114" s="567"/>
      <c r="J114" s="567"/>
      <c r="K114" s="567"/>
      <c r="L114" s="567"/>
      <c r="M114" s="567"/>
      <c r="N114" s="567"/>
      <c r="O114" s="567"/>
      <c r="P114" s="567"/>
      <c r="Q114" s="567"/>
      <c r="R114" s="567"/>
      <c r="S114" s="567"/>
      <c r="T114" s="568"/>
      <c r="U114" s="569"/>
      <c r="V114" s="581"/>
      <c r="W114" s="313"/>
      <c r="X114" s="314"/>
      <c r="Y114" s="314"/>
      <c r="Z114" s="314"/>
      <c r="AA114" s="314"/>
      <c r="AB114" s="315"/>
      <c r="AC114" s="313"/>
      <c r="AD114" s="314"/>
      <c r="AE114" s="314"/>
      <c r="AF114" s="314"/>
      <c r="AG114" s="314"/>
      <c r="AH114" s="315"/>
    </row>
    <row r="115" spans="2:34" s="12" customFormat="1" ht="27.75" customHeight="1">
      <c r="B115" s="293" t="s">
        <v>765</v>
      </c>
      <c r="C115" s="582" t="s">
        <v>518</v>
      </c>
      <c r="D115" s="583"/>
      <c r="E115" s="583"/>
      <c r="F115" s="565"/>
      <c r="G115" s="566" t="s">
        <v>519</v>
      </c>
      <c r="H115" s="567"/>
      <c r="I115" s="567"/>
      <c r="J115" s="567"/>
      <c r="K115" s="567"/>
      <c r="L115" s="567"/>
      <c r="M115" s="567"/>
      <c r="N115" s="567"/>
      <c r="O115" s="567"/>
      <c r="P115" s="567"/>
      <c r="Q115" s="567"/>
      <c r="R115" s="567"/>
      <c r="S115" s="567"/>
      <c r="T115" s="568"/>
      <c r="U115" s="569" t="s">
        <v>766</v>
      </c>
      <c r="V115" s="581"/>
      <c r="W115" s="313">
        <v>1105158</v>
      </c>
      <c r="X115" s="314"/>
      <c r="Y115" s="314"/>
      <c r="Z115" s="314"/>
      <c r="AA115" s="314"/>
      <c r="AB115" s="315"/>
      <c r="AC115" s="313">
        <v>609001</v>
      </c>
      <c r="AD115" s="314"/>
      <c r="AE115" s="314"/>
      <c r="AF115" s="314"/>
      <c r="AG115" s="314"/>
      <c r="AH115" s="315"/>
    </row>
    <row r="116" spans="2:34" s="12" customFormat="1" ht="27.75" customHeight="1">
      <c r="B116" s="293"/>
      <c r="C116" s="582"/>
      <c r="D116" s="583"/>
      <c r="E116" s="583"/>
      <c r="F116" s="565"/>
      <c r="G116" s="576" t="s">
        <v>447</v>
      </c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8"/>
      <c r="U116" s="569"/>
      <c r="V116" s="581"/>
      <c r="W116" s="313"/>
      <c r="X116" s="314"/>
      <c r="Y116" s="314"/>
      <c r="Z116" s="314"/>
      <c r="AA116" s="314"/>
      <c r="AB116" s="315"/>
      <c r="AC116" s="313"/>
      <c r="AD116" s="314"/>
      <c r="AE116" s="314"/>
      <c r="AF116" s="314"/>
      <c r="AG116" s="314"/>
      <c r="AH116" s="315"/>
    </row>
    <row r="117" spans="2:34" s="12" customFormat="1" ht="27.75" customHeight="1">
      <c r="B117" s="293" t="s">
        <v>767</v>
      </c>
      <c r="C117" s="582" t="s">
        <v>521</v>
      </c>
      <c r="D117" s="583"/>
      <c r="E117" s="583"/>
      <c r="F117" s="565"/>
      <c r="G117" s="566" t="s">
        <v>522</v>
      </c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568"/>
      <c r="U117" s="569" t="s">
        <v>768</v>
      </c>
      <c r="V117" s="581"/>
      <c r="W117" s="313"/>
      <c r="X117" s="314"/>
      <c r="Y117" s="314"/>
      <c r="Z117" s="314"/>
      <c r="AA117" s="314"/>
      <c r="AB117" s="315"/>
      <c r="AC117" s="313"/>
      <c r="AD117" s="314"/>
      <c r="AE117" s="314"/>
      <c r="AF117" s="314"/>
      <c r="AG117" s="314"/>
      <c r="AH117" s="315"/>
    </row>
    <row r="118" spans="2:34" s="12" customFormat="1" ht="27.75" customHeight="1">
      <c r="B118" s="293" t="s">
        <v>769</v>
      </c>
      <c r="C118" s="582" t="s">
        <v>521</v>
      </c>
      <c r="D118" s="583"/>
      <c r="E118" s="583"/>
      <c r="F118" s="565"/>
      <c r="G118" s="566" t="s">
        <v>524</v>
      </c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568"/>
      <c r="U118" s="569" t="s">
        <v>770</v>
      </c>
      <c r="V118" s="581"/>
      <c r="W118" s="313">
        <v>88052</v>
      </c>
      <c r="X118" s="314"/>
      <c r="Y118" s="314"/>
      <c r="Z118" s="314"/>
      <c r="AA118" s="314"/>
      <c r="AB118" s="315"/>
      <c r="AC118" s="313">
        <v>227976</v>
      </c>
      <c r="AD118" s="314"/>
      <c r="AE118" s="314"/>
      <c r="AF118" s="314"/>
      <c r="AG118" s="314"/>
      <c r="AH118" s="315"/>
    </row>
    <row r="119" spans="2:34" s="36" customFormat="1" ht="27.75" customHeight="1">
      <c r="B119" s="300"/>
      <c r="C119" s="584"/>
      <c r="D119" s="585"/>
      <c r="E119" s="585"/>
      <c r="F119" s="565"/>
      <c r="G119" s="576" t="s">
        <v>448</v>
      </c>
      <c r="H119" s="567"/>
      <c r="I119" s="567"/>
      <c r="J119" s="567"/>
      <c r="K119" s="567"/>
      <c r="L119" s="567"/>
      <c r="M119" s="567"/>
      <c r="N119" s="567"/>
      <c r="O119" s="567"/>
      <c r="P119" s="567"/>
      <c r="Q119" s="567"/>
      <c r="R119" s="567"/>
      <c r="S119" s="567"/>
      <c r="T119" s="568"/>
      <c r="U119" s="569"/>
      <c r="V119" s="581"/>
      <c r="W119" s="313"/>
      <c r="X119" s="314"/>
      <c r="Y119" s="314"/>
      <c r="Z119" s="314"/>
      <c r="AA119" s="314"/>
      <c r="AB119" s="315"/>
      <c r="AC119" s="313"/>
      <c r="AD119" s="314"/>
      <c r="AE119" s="314"/>
      <c r="AF119" s="314"/>
      <c r="AG119" s="314"/>
      <c r="AH119" s="315"/>
    </row>
    <row r="120" spans="2:34" s="12" customFormat="1" ht="36" customHeight="1">
      <c r="B120" s="293" t="s">
        <v>771</v>
      </c>
      <c r="C120" s="582" t="s">
        <v>526</v>
      </c>
      <c r="D120" s="583"/>
      <c r="E120" s="583"/>
      <c r="F120" s="565"/>
      <c r="G120" s="566" t="s">
        <v>531</v>
      </c>
      <c r="H120" s="567"/>
      <c r="I120" s="567"/>
      <c r="J120" s="567"/>
      <c r="K120" s="567"/>
      <c r="L120" s="567"/>
      <c r="M120" s="567"/>
      <c r="N120" s="567"/>
      <c r="O120" s="567"/>
      <c r="P120" s="567"/>
      <c r="Q120" s="567"/>
      <c r="R120" s="567"/>
      <c r="S120" s="567"/>
      <c r="T120" s="568"/>
      <c r="U120" s="569" t="s">
        <v>772</v>
      </c>
      <c r="V120" s="581"/>
      <c r="W120" s="313">
        <v>2326109</v>
      </c>
      <c r="X120" s="314"/>
      <c r="Y120" s="314"/>
      <c r="Z120" s="314"/>
      <c r="AA120" s="314"/>
      <c r="AB120" s="315"/>
      <c r="AC120" s="313">
        <v>1543043</v>
      </c>
      <c r="AD120" s="314"/>
      <c r="AE120" s="314"/>
      <c r="AF120" s="314"/>
      <c r="AG120" s="314"/>
      <c r="AH120" s="315"/>
    </row>
    <row r="121" spans="2:34" s="12" customFormat="1" ht="36" customHeight="1">
      <c r="B121" s="293" t="s">
        <v>773</v>
      </c>
      <c r="C121" s="582" t="s">
        <v>526</v>
      </c>
      <c r="D121" s="583"/>
      <c r="E121" s="583"/>
      <c r="F121" s="565"/>
      <c r="G121" s="566" t="s">
        <v>528</v>
      </c>
      <c r="H121" s="567"/>
      <c r="I121" s="567"/>
      <c r="J121" s="567"/>
      <c r="K121" s="567"/>
      <c r="L121" s="567"/>
      <c r="M121" s="567"/>
      <c r="N121" s="567"/>
      <c r="O121" s="567"/>
      <c r="P121" s="567"/>
      <c r="Q121" s="567"/>
      <c r="R121" s="567"/>
      <c r="S121" s="567"/>
      <c r="T121" s="568"/>
      <c r="U121" s="569" t="s">
        <v>774</v>
      </c>
      <c r="V121" s="581"/>
      <c r="W121" s="313"/>
      <c r="X121" s="314"/>
      <c r="Y121" s="314"/>
      <c r="Z121" s="314"/>
      <c r="AA121" s="314"/>
      <c r="AB121" s="315"/>
      <c r="AC121" s="313"/>
      <c r="AD121" s="314"/>
      <c r="AE121" s="314"/>
      <c r="AF121" s="314"/>
      <c r="AG121" s="314"/>
      <c r="AH121" s="315"/>
    </row>
    <row r="122" spans="2:36" s="12" customFormat="1" ht="36" customHeight="1">
      <c r="B122" s="293" t="s">
        <v>775</v>
      </c>
      <c r="C122" s="582" t="s">
        <v>526</v>
      </c>
      <c r="D122" s="583"/>
      <c r="E122" s="583"/>
      <c r="F122" s="565"/>
      <c r="G122" s="566" t="s">
        <v>530</v>
      </c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567"/>
      <c r="T122" s="568"/>
      <c r="U122" s="569" t="s">
        <v>776</v>
      </c>
      <c r="V122" s="581"/>
      <c r="W122" s="313"/>
      <c r="X122" s="314"/>
      <c r="Y122" s="314"/>
      <c r="Z122" s="314"/>
      <c r="AA122" s="314"/>
      <c r="AB122" s="315"/>
      <c r="AC122" s="313"/>
      <c r="AD122" s="314"/>
      <c r="AE122" s="314"/>
      <c r="AF122" s="314"/>
      <c r="AG122" s="314"/>
      <c r="AH122" s="315"/>
      <c r="AJ122" s="76"/>
    </row>
    <row r="123" spans="2:36" s="12" customFormat="1" ht="36" customHeight="1">
      <c r="B123" s="300" t="s">
        <v>777</v>
      </c>
      <c r="C123" s="579" t="s">
        <v>526</v>
      </c>
      <c r="D123" s="580"/>
      <c r="E123" s="580"/>
      <c r="F123" s="565"/>
      <c r="G123" s="566" t="s">
        <v>533</v>
      </c>
      <c r="H123" s="567"/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8"/>
      <c r="U123" s="569" t="s">
        <v>778</v>
      </c>
      <c r="V123" s="581"/>
      <c r="W123" s="313"/>
      <c r="X123" s="314"/>
      <c r="Y123" s="314"/>
      <c r="Z123" s="314"/>
      <c r="AA123" s="314"/>
      <c r="AB123" s="315"/>
      <c r="AC123" s="313"/>
      <c r="AD123" s="314"/>
      <c r="AE123" s="314"/>
      <c r="AF123" s="314"/>
      <c r="AG123" s="314"/>
      <c r="AH123" s="315"/>
      <c r="AJ123" s="27"/>
    </row>
    <row r="124" spans="2:34" s="46" customFormat="1" ht="27" customHeight="1">
      <c r="B124" s="309"/>
      <c r="C124" s="574"/>
      <c r="D124" s="575"/>
      <c r="E124" s="575"/>
      <c r="F124" s="565"/>
      <c r="G124" s="576" t="s">
        <v>449</v>
      </c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  <c r="T124" s="568"/>
      <c r="U124" s="569"/>
      <c r="V124" s="570"/>
      <c r="W124" s="313"/>
      <c r="X124" s="314"/>
      <c r="Y124" s="314"/>
      <c r="Z124" s="314"/>
      <c r="AA124" s="314"/>
      <c r="AB124" s="315"/>
      <c r="AC124" s="313"/>
      <c r="AD124" s="314"/>
      <c r="AE124" s="314"/>
      <c r="AF124" s="314"/>
      <c r="AG124" s="314"/>
      <c r="AH124" s="315"/>
    </row>
    <row r="125" spans="2:34" s="1" customFormat="1" ht="27" customHeight="1">
      <c r="B125" s="309"/>
      <c r="C125" s="577"/>
      <c r="D125" s="578"/>
      <c r="E125" s="578"/>
      <c r="F125" s="565"/>
      <c r="G125" s="576" t="s">
        <v>450</v>
      </c>
      <c r="H125" s="567"/>
      <c r="I125" s="567"/>
      <c r="J125" s="567"/>
      <c r="K125" s="567"/>
      <c r="L125" s="567"/>
      <c r="M125" s="567"/>
      <c r="N125" s="567"/>
      <c r="O125" s="567"/>
      <c r="P125" s="567"/>
      <c r="Q125" s="567"/>
      <c r="R125" s="567"/>
      <c r="S125" s="567"/>
      <c r="T125" s="568"/>
      <c r="U125" s="569"/>
      <c r="V125" s="570"/>
      <c r="W125" s="313"/>
      <c r="X125" s="314"/>
      <c r="Y125" s="314"/>
      <c r="Z125" s="314"/>
      <c r="AA125" s="314"/>
      <c r="AB125" s="315"/>
      <c r="AC125" s="313"/>
      <c r="AD125" s="314"/>
      <c r="AE125" s="314"/>
      <c r="AF125" s="314"/>
      <c r="AG125" s="314"/>
      <c r="AH125" s="315"/>
    </row>
    <row r="126" spans="2:34" s="1" customFormat="1" ht="27" customHeight="1">
      <c r="B126" s="309" t="s">
        <v>779</v>
      </c>
      <c r="C126" s="574" t="s">
        <v>535</v>
      </c>
      <c r="D126" s="575"/>
      <c r="E126" s="575"/>
      <c r="F126" s="565"/>
      <c r="G126" s="566" t="s">
        <v>536</v>
      </c>
      <c r="H126" s="567"/>
      <c r="I126" s="567"/>
      <c r="J126" s="567"/>
      <c r="K126" s="567"/>
      <c r="L126" s="567"/>
      <c r="M126" s="567"/>
      <c r="N126" s="567"/>
      <c r="O126" s="567"/>
      <c r="P126" s="567"/>
      <c r="Q126" s="567"/>
      <c r="R126" s="567"/>
      <c r="S126" s="567"/>
      <c r="T126" s="568"/>
      <c r="U126" s="569" t="s">
        <v>780</v>
      </c>
      <c r="V126" s="570"/>
      <c r="W126" s="313"/>
      <c r="X126" s="314"/>
      <c r="Y126" s="314"/>
      <c r="Z126" s="314"/>
      <c r="AA126" s="314"/>
      <c r="AB126" s="315"/>
      <c r="AC126" s="313"/>
      <c r="AD126" s="314"/>
      <c r="AE126" s="314"/>
      <c r="AF126" s="314"/>
      <c r="AG126" s="314"/>
      <c r="AH126" s="315"/>
    </row>
    <row r="127" spans="2:34" s="41" customFormat="1" ht="27" customHeight="1">
      <c r="B127" s="309"/>
      <c r="C127" s="574"/>
      <c r="D127" s="575"/>
      <c r="E127" s="575"/>
      <c r="F127" s="565"/>
      <c r="G127" s="576" t="s">
        <v>451</v>
      </c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  <c r="T127" s="568"/>
      <c r="U127" s="569"/>
      <c r="V127" s="570"/>
      <c r="W127" s="313"/>
      <c r="X127" s="314"/>
      <c r="Y127" s="314"/>
      <c r="Z127" s="314"/>
      <c r="AA127" s="314"/>
      <c r="AB127" s="315"/>
      <c r="AC127" s="313"/>
      <c r="AD127" s="314"/>
      <c r="AE127" s="314"/>
      <c r="AF127" s="314"/>
      <c r="AG127" s="314"/>
      <c r="AH127" s="315"/>
    </row>
    <row r="128" spans="2:34" s="1" customFormat="1" ht="36" customHeight="1">
      <c r="B128" s="309" t="s">
        <v>781</v>
      </c>
      <c r="C128" s="574" t="s">
        <v>538</v>
      </c>
      <c r="D128" s="575"/>
      <c r="E128" s="575"/>
      <c r="F128" s="565"/>
      <c r="G128" s="566" t="s">
        <v>782</v>
      </c>
      <c r="H128" s="567"/>
      <c r="I128" s="567"/>
      <c r="J128" s="567"/>
      <c r="K128" s="567"/>
      <c r="L128" s="567"/>
      <c r="M128" s="567"/>
      <c r="N128" s="567"/>
      <c r="O128" s="567"/>
      <c r="P128" s="567"/>
      <c r="Q128" s="567"/>
      <c r="R128" s="567"/>
      <c r="S128" s="567"/>
      <c r="T128" s="568"/>
      <c r="U128" s="569" t="s">
        <v>783</v>
      </c>
      <c r="V128" s="570"/>
      <c r="W128" s="313">
        <v>102515340</v>
      </c>
      <c r="X128" s="314"/>
      <c r="Y128" s="314"/>
      <c r="Z128" s="314"/>
      <c r="AA128" s="314"/>
      <c r="AB128" s="315"/>
      <c r="AC128" s="313">
        <v>73265612</v>
      </c>
      <c r="AD128" s="314"/>
      <c r="AE128" s="314"/>
      <c r="AF128" s="314"/>
      <c r="AG128" s="314"/>
      <c r="AH128" s="315"/>
    </row>
    <row r="129" spans="2:34" s="1" customFormat="1" ht="27" customHeight="1">
      <c r="B129" s="309" t="s">
        <v>784</v>
      </c>
      <c r="C129" s="574" t="s">
        <v>538</v>
      </c>
      <c r="D129" s="575"/>
      <c r="E129" s="575"/>
      <c r="F129" s="565"/>
      <c r="G129" s="566" t="s">
        <v>541</v>
      </c>
      <c r="H129" s="567"/>
      <c r="I129" s="567"/>
      <c r="J129" s="567"/>
      <c r="K129" s="567"/>
      <c r="L129" s="567"/>
      <c r="M129" s="567"/>
      <c r="N129" s="567"/>
      <c r="O129" s="567"/>
      <c r="P129" s="567"/>
      <c r="Q129" s="567"/>
      <c r="R129" s="567"/>
      <c r="S129" s="567"/>
      <c r="T129" s="568"/>
      <c r="U129" s="569" t="s">
        <v>785</v>
      </c>
      <c r="V129" s="570"/>
      <c r="W129" s="313"/>
      <c r="X129" s="314"/>
      <c r="Y129" s="314"/>
      <c r="Z129" s="314"/>
      <c r="AA129" s="314"/>
      <c r="AB129" s="315"/>
      <c r="AC129" s="313"/>
      <c r="AD129" s="314"/>
      <c r="AE129" s="314"/>
      <c r="AF129" s="314"/>
      <c r="AG129" s="314"/>
      <c r="AH129" s="315"/>
    </row>
    <row r="130" spans="2:34" s="1" customFormat="1" ht="41.25" customHeight="1">
      <c r="B130" s="309" t="s">
        <v>786</v>
      </c>
      <c r="C130" s="574" t="s">
        <v>538</v>
      </c>
      <c r="D130" s="575"/>
      <c r="E130" s="575"/>
      <c r="F130" s="565"/>
      <c r="G130" s="566" t="s">
        <v>543</v>
      </c>
      <c r="H130" s="567"/>
      <c r="I130" s="567"/>
      <c r="J130" s="567"/>
      <c r="K130" s="567"/>
      <c r="L130" s="567"/>
      <c r="M130" s="567"/>
      <c r="N130" s="567"/>
      <c r="O130" s="567"/>
      <c r="P130" s="567"/>
      <c r="Q130" s="567"/>
      <c r="R130" s="567"/>
      <c r="S130" s="567"/>
      <c r="T130" s="568"/>
      <c r="U130" s="569" t="s">
        <v>787</v>
      </c>
      <c r="V130" s="570"/>
      <c r="W130" s="313"/>
      <c r="X130" s="429"/>
      <c r="Y130" s="429"/>
      <c r="Z130" s="429"/>
      <c r="AA130" s="429"/>
      <c r="AB130" s="413"/>
      <c r="AC130" s="313"/>
      <c r="AD130" s="314"/>
      <c r="AE130" s="314"/>
      <c r="AF130" s="314"/>
      <c r="AG130" s="314"/>
      <c r="AH130" s="315"/>
    </row>
    <row r="131" spans="2:34" s="73" customFormat="1" ht="27" customHeight="1">
      <c r="B131" s="310"/>
      <c r="C131" s="563"/>
      <c r="D131" s="564"/>
      <c r="E131" s="564"/>
      <c r="F131" s="565"/>
      <c r="G131" s="571" t="s">
        <v>452</v>
      </c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R131" s="572"/>
      <c r="S131" s="572"/>
      <c r="T131" s="573"/>
      <c r="U131" s="569"/>
      <c r="V131" s="570"/>
      <c r="W131" s="313"/>
      <c r="X131" s="429"/>
      <c r="Y131" s="429"/>
      <c r="Z131" s="429"/>
      <c r="AA131" s="429"/>
      <c r="AB131" s="413"/>
      <c r="AC131" s="313"/>
      <c r="AD131" s="314"/>
      <c r="AE131" s="314"/>
      <c r="AF131" s="314"/>
      <c r="AG131" s="314"/>
      <c r="AH131" s="315"/>
    </row>
    <row r="132" spans="2:34" s="43" customFormat="1" ht="39" customHeight="1">
      <c r="B132" s="309" t="s">
        <v>788</v>
      </c>
      <c r="C132" s="563"/>
      <c r="D132" s="564"/>
      <c r="E132" s="564"/>
      <c r="F132" s="565"/>
      <c r="G132" s="566" t="s">
        <v>545</v>
      </c>
      <c r="H132" s="567"/>
      <c r="I132" s="567"/>
      <c r="J132" s="567"/>
      <c r="K132" s="567"/>
      <c r="L132" s="567"/>
      <c r="M132" s="567"/>
      <c r="N132" s="567"/>
      <c r="O132" s="567"/>
      <c r="P132" s="567"/>
      <c r="Q132" s="567"/>
      <c r="R132" s="567"/>
      <c r="S132" s="567"/>
      <c r="T132" s="568"/>
      <c r="U132" s="569" t="s">
        <v>789</v>
      </c>
      <c r="V132" s="570"/>
      <c r="W132" s="313">
        <v>41</v>
      </c>
      <c r="X132" s="429"/>
      <c r="Y132" s="429"/>
      <c r="Z132" s="429"/>
      <c r="AA132" s="429"/>
      <c r="AB132" s="413"/>
      <c r="AC132" s="313">
        <v>41</v>
      </c>
      <c r="AD132" s="314"/>
      <c r="AE132" s="314"/>
      <c r="AF132" s="314"/>
      <c r="AG132" s="314"/>
      <c r="AH132" s="315"/>
    </row>
    <row r="133" spans="2:22" s="1" customFormat="1" ht="15" customHeight="1">
      <c r="B133" s="5"/>
      <c r="C133" s="165"/>
      <c r="D133" s="165"/>
      <c r="E133" s="165"/>
      <c r="F133" s="16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5"/>
      <c r="V133" s="5"/>
    </row>
    <row r="134" spans="2:22" s="1" customFormat="1" ht="15" customHeight="1">
      <c r="B134" s="5"/>
      <c r="C134" s="165"/>
      <c r="D134" s="165"/>
      <c r="E134" s="165"/>
      <c r="F134" s="165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5"/>
      <c r="V134" s="5"/>
    </row>
    <row r="135" spans="2:22" s="1" customFormat="1" ht="15" customHeight="1">
      <c r="B135" s="5"/>
      <c r="C135" s="165"/>
      <c r="D135" s="165"/>
      <c r="E135" s="165"/>
      <c r="F135" s="165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5"/>
      <c r="V135" s="5"/>
    </row>
    <row r="136" spans="2:22" s="1" customFormat="1" ht="15" customHeight="1">
      <c r="B136" s="5"/>
      <c r="C136" s="165"/>
      <c r="D136" s="165"/>
      <c r="E136" s="165"/>
      <c r="F136" s="165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5"/>
      <c r="V136" s="5"/>
    </row>
    <row r="137" spans="2:22" s="1" customFormat="1" ht="15" customHeight="1">
      <c r="B137" s="5"/>
      <c r="C137" s="165"/>
      <c r="D137" s="165"/>
      <c r="E137" s="165"/>
      <c r="F137" s="16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"/>
      <c r="V137" s="5"/>
    </row>
    <row r="138" spans="2:29" s="1" customFormat="1" ht="27" customHeight="1">
      <c r="B138" s="311" t="s">
        <v>240</v>
      </c>
      <c r="C138" s="166"/>
      <c r="D138" s="166"/>
      <c r="E138" s="166"/>
      <c r="F138" s="166"/>
      <c r="I138" s="3"/>
      <c r="J138" s="316" t="s">
        <v>379</v>
      </c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"/>
      <c r="V138" s="176"/>
      <c r="W138" s="2" t="s">
        <v>60</v>
      </c>
      <c r="X138" s="2"/>
      <c r="Y138" s="2"/>
      <c r="Z138" s="2"/>
      <c r="AA138" s="2"/>
      <c r="AB138" s="2"/>
      <c r="AC138" s="1" t="s">
        <v>61</v>
      </c>
    </row>
    <row r="139" spans="2:20" s="1" customFormat="1" ht="15" customHeight="1">
      <c r="B139" s="273" t="s">
        <v>800</v>
      </c>
      <c r="C139" s="4"/>
      <c r="D139" s="4"/>
      <c r="E139" s="4"/>
      <c r="F139" s="4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2:34" s="1" customFormat="1" ht="15" customHeight="1">
      <c r="B140" s="273"/>
      <c r="C140" s="4"/>
      <c r="D140" s="4"/>
      <c r="E140" s="4"/>
      <c r="F140" s="4"/>
      <c r="G140" s="8"/>
      <c r="H140" s="8"/>
      <c r="I140" s="8"/>
      <c r="J140" s="8"/>
      <c r="K140" s="562"/>
      <c r="L140" s="562"/>
      <c r="M140" s="562"/>
      <c r="N140" s="562"/>
      <c r="O140" s="562"/>
      <c r="P140" s="562"/>
      <c r="Q140" s="562"/>
      <c r="R140" s="562"/>
      <c r="S140" s="562"/>
      <c r="T140" s="562"/>
      <c r="Z140" s="549"/>
      <c r="AA140" s="549"/>
      <c r="AB140" s="549"/>
      <c r="AC140" s="549"/>
      <c r="AD140" s="549"/>
      <c r="AE140" s="549"/>
      <c r="AF140" s="549"/>
      <c r="AG140" s="549"/>
      <c r="AH140" s="549"/>
    </row>
    <row r="141" spans="2:20" s="1" customFormat="1" ht="15" customHeight="1">
      <c r="B141" s="273"/>
      <c r="C141" s="4"/>
      <c r="D141" s="4"/>
      <c r="E141" s="4"/>
      <c r="F141" s="4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2:20" s="1" customFormat="1" ht="15" customHeight="1">
      <c r="B142" s="273"/>
      <c r="C142" s="4"/>
      <c r="D142" s="4"/>
      <c r="E142" s="4"/>
      <c r="F142" s="4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2:20" s="1" customFormat="1" ht="15" customHeight="1">
      <c r="B143" s="273" t="s">
        <v>790</v>
      </c>
      <c r="C143" s="4"/>
      <c r="D143" s="4"/>
      <c r="E143" s="4"/>
      <c r="F143" s="4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2:20" s="1" customFormat="1" ht="15" customHeight="1">
      <c r="B144" s="273"/>
      <c r="C144" s="4"/>
      <c r="D144" s="4"/>
      <c r="E144" s="4"/>
      <c r="F144" s="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2:20" s="1" customFormat="1" ht="12.75">
      <c r="B145" s="273" t="s">
        <v>791</v>
      </c>
      <c r="C145" s="4"/>
      <c r="D145" s="4"/>
      <c r="E145" s="4"/>
      <c r="F145" s="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2:20" s="1" customFormat="1" ht="12.75">
      <c r="B146" s="273"/>
      <c r="C146" s="4"/>
      <c r="D146" s="4"/>
      <c r="E146" s="4"/>
      <c r="F146" s="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2:20" s="1" customFormat="1" ht="12.75">
      <c r="B147" s="273"/>
      <c r="C147" s="4"/>
      <c r="D147" s="4"/>
      <c r="E147" s="4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</sheetData>
  <sheetProtection/>
  <mergeCells count="546">
    <mergeCell ref="C9:E9"/>
    <mergeCell ref="H9:O9"/>
    <mergeCell ref="S9:AG9"/>
    <mergeCell ref="H12:AC12"/>
    <mergeCell ref="K13:AA13"/>
    <mergeCell ref="M14:Y14"/>
    <mergeCell ref="L15:Z15"/>
    <mergeCell ref="M6:O6"/>
    <mergeCell ref="R6:U6"/>
    <mergeCell ref="B22:B24"/>
    <mergeCell ref="C22:F24"/>
    <mergeCell ref="G22:T24"/>
    <mergeCell ref="U22:V24"/>
    <mergeCell ref="B18:AH18"/>
    <mergeCell ref="B19:AH19"/>
    <mergeCell ref="B20:AH20"/>
    <mergeCell ref="AD21:AH21"/>
    <mergeCell ref="W26:AB26"/>
    <mergeCell ref="W22:AH22"/>
    <mergeCell ref="W23:AB24"/>
    <mergeCell ref="AC23:AH24"/>
    <mergeCell ref="C25:F25"/>
    <mergeCell ref="G25:T25"/>
    <mergeCell ref="U25:V25"/>
    <mergeCell ref="W25:AB25"/>
    <mergeCell ref="AC25:AH25"/>
    <mergeCell ref="W28:AB28"/>
    <mergeCell ref="AC26:AH26"/>
    <mergeCell ref="C27:F27"/>
    <mergeCell ref="G27:T27"/>
    <mergeCell ref="U27:V27"/>
    <mergeCell ref="W27:AB27"/>
    <mergeCell ref="AC27:AH27"/>
    <mergeCell ref="C26:F26"/>
    <mergeCell ref="G26:T26"/>
    <mergeCell ref="U26:V26"/>
    <mergeCell ref="W30:AB30"/>
    <mergeCell ref="AC28:AH28"/>
    <mergeCell ref="C29:F29"/>
    <mergeCell ref="G29:T29"/>
    <mergeCell ref="U29:V29"/>
    <mergeCell ref="W29:AB29"/>
    <mergeCell ref="AC29:AH29"/>
    <mergeCell ref="C28:F28"/>
    <mergeCell ref="G28:T28"/>
    <mergeCell ref="U28:V28"/>
    <mergeCell ref="W32:AB32"/>
    <mergeCell ref="AC30:AH30"/>
    <mergeCell ref="C31:F31"/>
    <mergeCell ref="G31:T31"/>
    <mergeCell ref="U31:V31"/>
    <mergeCell ref="W31:AB31"/>
    <mergeCell ref="AC31:AH31"/>
    <mergeCell ref="C30:F30"/>
    <mergeCell ref="G30:T30"/>
    <mergeCell ref="U30:V30"/>
    <mergeCell ref="AC36:AH36"/>
    <mergeCell ref="AC32:AH32"/>
    <mergeCell ref="C33:F33"/>
    <mergeCell ref="G33:T33"/>
    <mergeCell ref="U33:V33"/>
    <mergeCell ref="W33:AB33"/>
    <mergeCell ref="AC33:AH33"/>
    <mergeCell ref="C32:F32"/>
    <mergeCell ref="G32:T32"/>
    <mergeCell ref="U32:V32"/>
    <mergeCell ref="C37:F37"/>
    <mergeCell ref="G37:T37"/>
    <mergeCell ref="U37:V37"/>
    <mergeCell ref="W37:AB37"/>
    <mergeCell ref="B34:F34"/>
    <mergeCell ref="B35:AH35"/>
    <mergeCell ref="C36:F36"/>
    <mergeCell ref="G36:T36"/>
    <mergeCell ref="U36:V36"/>
    <mergeCell ref="W36:AB36"/>
    <mergeCell ref="C39:F39"/>
    <mergeCell ref="G39:T39"/>
    <mergeCell ref="U39:V39"/>
    <mergeCell ref="W39:AB39"/>
    <mergeCell ref="AC37:AH37"/>
    <mergeCell ref="C38:F38"/>
    <mergeCell ref="G38:T38"/>
    <mergeCell ref="U38:V38"/>
    <mergeCell ref="W38:AB38"/>
    <mergeCell ref="AC38:AH38"/>
    <mergeCell ref="C41:F41"/>
    <mergeCell ref="G41:T41"/>
    <mergeCell ref="U41:V41"/>
    <mergeCell ref="W41:AB41"/>
    <mergeCell ref="AC39:AH39"/>
    <mergeCell ref="C40:F40"/>
    <mergeCell ref="G40:T40"/>
    <mergeCell ref="U40:V40"/>
    <mergeCell ref="W40:AB40"/>
    <mergeCell ref="AC40:AH40"/>
    <mergeCell ref="C43:F43"/>
    <mergeCell ref="G43:T43"/>
    <mergeCell ref="U43:V43"/>
    <mergeCell ref="W43:AB43"/>
    <mergeCell ref="AC41:AH41"/>
    <mergeCell ref="C42:F42"/>
    <mergeCell ref="G42:T42"/>
    <mergeCell ref="U42:V42"/>
    <mergeCell ref="W42:AB42"/>
    <mergeCell ref="AC42:AH42"/>
    <mergeCell ref="C45:F45"/>
    <mergeCell ref="G45:T45"/>
    <mergeCell ref="U45:V45"/>
    <mergeCell ref="W45:AB45"/>
    <mergeCell ref="AC43:AH43"/>
    <mergeCell ref="C44:F44"/>
    <mergeCell ref="G44:T44"/>
    <mergeCell ref="U44:V44"/>
    <mergeCell ref="W44:AB44"/>
    <mergeCell ref="AC44:AH44"/>
    <mergeCell ref="C47:F47"/>
    <mergeCell ref="G47:T47"/>
    <mergeCell ref="U47:V47"/>
    <mergeCell ref="W47:AB47"/>
    <mergeCell ref="AC45:AH45"/>
    <mergeCell ref="C46:F46"/>
    <mergeCell ref="G46:T46"/>
    <mergeCell ref="U46:V46"/>
    <mergeCell ref="W46:AB46"/>
    <mergeCell ref="AC46:AH46"/>
    <mergeCell ref="C49:F49"/>
    <mergeCell ref="G49:T49"/>
    <mergeCell ref="U49:V49"/>
    <mergeCell ref="W49:AB49"/>
    <mergeCell ref="AC47:AH47"/>
    <mergeCell ref="C48:F48"/>
    <mergeCell ref="G48:T48"/>
    <mergeCell ref="U48:V48"/>
    <mergeCell ref="W48:AB48"/>
    <mergeCell ref="AC48:AH48"/>
    <mergeCell ref="C51:F51"/>
    <mergeCell ref="G51:T51"/>
    <mergeCell ref="U51:V51"/>
    <mergeCell ref="W51:AB51"/>
    <mergeCell ref="AC49:AH49"/>
    <mergeCell ref="C50:F50"/>
    <mergeCell ref="G50:T50"/>
    <mergeCell ref="U50:V50"/>
    <mergeCell ref="W50:AB50"/>
    <mergeCell ref="AC50:AH50"/>
    <mergeCell ref="C53:F53"/>
    <mergeCell ref="G53:T53"/>
    <mergeCell ref="U53:V53"/>
    <mergeCell ref="W53:AB53"/>
    <mergeCell ref="AC51:AH51"/>
    <mergeCell ref="C52:F52"/>
    <mergeCell ref="G52:T52"/>
    <mergeCell ref="U52:V52"/>
    <mergeCell ref="W52:AB52"/>
    <mergeCell ref="AC52:AH52"/>
    <mergeCell ref="C55:F55"/>
    <mergeCell ref="G55:T55"/>
    <mergeCell ref="U55:V55"/>
    <mergeCell ref="W55:AB55"/>
    <mergeCell ref="AC53:AH53"/>
    <mergeCell ref="C54:F54"/>
    <mergeCell ref="G54:T54"/>
    <mergeCell ref="U54:V54"/>
    <mergeCell ref="W54:AB54"/>
    <mergeCell ref="AC54:AH54"/>
    <mergeCell ref="C57:F57"/>
    <mergeCell ref="G57:T57"/>
    <mergeCell ref="U57:V57"/>
    <mergeCell ref="W57:AB57"/>
    <mergeCell ref="AC55:AH55"/>
    <mergeCell ref="C56:F56"/>
    <mergeCell ref="G56:T56"/>
    <mergeCell ref="U56:V56"/>
    <mergeCell ref="W56:AB56"/>
    <mergeCell ref="AC56:AH56"/>
    <mergeCell ref="C59:F59"/>
    <mergeCell ref="G59:T59"/>
    <mergeCell ref="U59:V59"/>
    <mergeCell ref="W59:AB59"/>
    <mergeCell ref="AC57:AH57"/>
    <mergeCell ref="C58:F58"/>
    <mergeCell ref="G58:T58"/>
    <mergeCell ref="U58:V58"/>
    <mergeCell ref="W58:AB58"/>
    <mergeCell ref="AC58:AH58"/>
    <mergeCell ref="C61:F61"/>
    <mergeCell ref="G61:T61"/>
    <mergeCell ref="U61:V61"/>
    <mergeCell ref="W61:AB61"/>
    <mergeCell ref="AC59:AH59"/>
    <mergeCell ref="C60:F60"/>
    <mergeCell ref="G60:T60"/>
    <mergeCell ref="U60:V60"/>
    <mergeCell ref="W60:AB60"/>
    <mergeCell ref="AC60:AH60"/>
    <mergeCell ref="C63:F63"/>
    <mergeCell ref="G63:T63"/>
    <mergeCell ref="U63:V63"/>
    <mergeCell ref="W63:AB63"/>
    <mergeCell ref="AC61:AH61"/>
    <mergeCell ref="C62:F62"/>
    <mergeCell ref="G62:T62"/>
    <mergeCell ref="U62:V62"/>
    <mergeCell ref="W62:AB62"/>
    <mergeCell ref="AC62:AH62"/>
    <mergeCell ref="C65:F65"/>
    <mergeCell ref="G65:T65"/>
    <mergeCell ref="U65:V65"/>
    <mergeCell ref="W65:AB65"/>
    <mergeCell ref="AC63:AH63"/>
    <mergeCell ref="C64:F64"/>
    <mergeCell ref="G64:T64"/>
    <mergeCell ref="U64:V64"/>
    <mergeCell ref="W64:AB64"/>
    <mergeCell ref="AC64:AH64"/>
    <mergeCell ref="C67:F67"/>
    <mergeCell ref="G67:T67"/>
    <mergeCell ref="U67:V67"/>
    <mergeCell ref="W67:AB67"/>
    <mergeCell ref="AC65:AH65"/>
    <mergeCell ref="C66:F66"/>
    <mergeCell ref="G66:T66"/>
    <mergeCell ref="U66:V66"/>
    <mergeCell ref="W66:AB66"/>
    <mergeCell ref="AC66:AH66"/>
    <mergeCell ref="C69:F69"/>
    <mergeCell ref="G69:T69"/>
    <mergeCell ref="U69:V69"/>
    <mergeCell ref="W69:AB69"/>
    <mergeCell ref="AC67:AH67"/>
    <mergeCell ref="C68:F68"/>
    <mergeCell ref="G68:T68"/>
    <mergeCell ref="U68:V68"/>
    <mergeCell ref="W68:AB68"/>
    <mergeCell ref="AC68:AH68"/>
    <mergeCell ref="C71:F71"/>
    <mergeCell ref="G71:T71"/>
    <mergeCell ref="U71:V71"/>
    <mergeCell ref="W71:AB71"/>
    <mergeCell ref="AC69:AH69"/>
    <mergeCell ref="C70:F70"/>
    <mergeCell ref="G70:T70"/>
    <mergeCell ref="U70:V70"/>
    <mergeCell ref="W70:AB70"/>
    <mergeCell ref="AC70:AH70"/>
    <mergeCell ref="C73:F73"/>
    <mergeCell ref="G73:T73"/>
    <mergeCell ref="U73:V73"/>
    <mergeCell ref="W73:AB73"/>
    <mergeCell ref="AC71:AH71"/>
    <mergeCell ref="C72:F72"/>
    <mergeCell ref="G72:T72"/>
    <mergeCell ref="U72:V72"/>
    <mergeCell ref="W72:AB72"/>
    <mergeCell ref="AC72:AH72"/>
    <mergeCell ref="C75:F75"/>
    <mergeCell ref="G75:T75"/>
    <mergeCell ref="U75:V75"/>
    <mergeCell ref="W75:AB75"/>
    <mergeCell ref="AC73:AH73"/>
    <mergeCell ref="C74:F74"/>
    <mergeCell ref="G74:T74"/>
    <mergeCell ref="U74:V74"/>
    <mergeCell ref="W74:AB74"/>
    <mergeCell ref="AC74:AH74"/>
    <mergeCell ref="C77:F77"/>
    <mergeCell ref="G77:T77"/>
    <mergeCell ref="U77:V77"/>
    <mergeCell ref="W77:AB77"/>
    <mergeCell ref="AC75:AH75"/>
    <mergeCell ref="C76:F76"/>
    <mergeCell ref="G76:T76"/>
    <mergeCell ref="U76:V76"/>
    <mergeCell ref="W76:AB76"/>
    <mergeCell ref="AC76:AH76"/>
    <mergeCell ref="C79:F79"/>
    <mergeCell ref="G79:T79"/>
    <mergeCell ref="U79:V79"/>
    <mergeCell ref="W79:AB79"/>
    <mergeCell ref="AC77:AH77"/>
    <mergeCell ref="C78:F78"/>
    <mergeCell ref="G78:T78"/>
    <mergeCell ref="U78:V78"/>
    <mergeCell ref="W78:AB78"/>
    <mergeCell ref="AC78:AH78"/>
    <mergeCell ref="G83:T83"/>
    <mergeCell ref="U83:V83"/>
    <mergeCell ref="W83:AB83"/>
    <mergeCell ref="AC79:AH79"/>
    <mergeCell ref="B81:AH81"/>
    <mergeCell ref="C82:F82"/>
    <mergeCell ref="G82:T82"/>
    <mergeCell ref="U82:V82"/>
    <mergeCell ref="W82:AB82"/>
    <mergeCell ref="AC82:AH82"/>
    <mergeCell ref="G85:T85"/>
    <mergeCell ref="U85:V85"/>
    <mergeCell ref="W85:AB85"/>
    <mergeCell ref="AC83:AH83"/>
    <mergeCell ref="C84:F84"/>
    <mergeCell ref="G84:T84"/>
    <mergeCell ref="U84:V84"/>
    <mergeCell ref="W84:AB84"/>
    <mergeCell ref="AC84:AH84"/>
    <mergeCell ref="C83:F83"/>
    <mergeCell ref="G87:T87"/>
    <mergeCell ref="U87:V87"/>
    <mergeCell ref="W87:AB87"/>
    <mergeCell ref="AC85:AH85"/>
    <mergeCell ref="C86:F86"/>
    <mergeCell ref="G86:T86"/>
    <mergeCell ref="U86:V86"/>
    <mergeCell ref="W86:AB86"/>
    <mergeCell ref="AC86:AH86"/>
    <mergeCell ref="C85:F85"/>
    <mergeCell ref="G89:T89"/>
    <mergeCell ref="U89:V89"/>
    <mergeCell ref="W89:AB89"/>
    <mergeCell ref="AC87:AH87"/>
    <mergeCell ref="C88:F88"/>
    <mergeCell ref="G88:T88"/>
    <mergeCell ref="U88:V88"/>
    <mergeCell ref="W88:AB88"/>
    <mergeCell ref="AC88:AH88"/>
    <mergeCell ref="C87:F87"/>
    <mergeCell ref="G91:T91"/>
    <mergeCell ref="U91:V91"/>
    <mergeCell ref="W91:AB91"/>
    <mergeCell ref="AC89:AH89"/>
    <mergeCell ref="C90:F90"/>
    <mergeCell ref="G90:T90"/>
    <mergeCell ref="U90:V90"/>
    <mergeCell ref="W90:AB90"/>
    <mergeCell ref="AC90:AH90"/>
    <mergeCell ref="C89:F89"/>
    <mergeCell ref="G93:T93"/>
    <mergeCell ref="U93:V93"/>
    <mergeCell ref="W93:AB93"/>
    <mergeCell ref="AC91:AH91"/>
    <mergeCell ref="C92:F92"/>
    <mergeCell ref="G92:T92"/>
    <mergeCell ref="U92:V92"/>
    <mergeCell ref="W92:AB92"/>
    <mergeCell ref="AC92:AH92"/>
    <mergeCell ref="C91:F91"/>
    <mergeCell ref="G95:T95"/>
    <mergeCell ref="U95:V95"/>
    <mergeCell ref="W95:AB95"/>
    <mergeCell ref="AC93:AH93"/>
    <mergeCell ref="C94:F94"/>
    <mergeCell ref="G94:T94"/>
    <mergeCell ref="U94:V94"/>
    <mergeCell ref="W94:AB94"/>
    <mergeCell ref="AC94:AH94"/>
    <mergeCell ref="C93:F93"/>
    <mergeCell ref="G97:T97"/>
    <mergeCell ref="U97:V97"/>
    <mergeCell ref="W97:AB97"/>
    <mergeCell ref="AC95:AH95"/>
    <mergeCell ref="C96:F96"/>
    <mergeCell ref="G96:T96"/>
    <mergeCell ref="U96:V96"/>
    <mergeCell ref="W96:AB96"/>
    <mergeCell ref="AC96:AH96"/>
    <mergeCell ref="C95:F95"/>
    <mergeCell ref="G99:T99"/>
    <mergeCell ref="U99:V99"/>
    <mergeCell ref="W99:AB99"/>
    <mergeCell ref="AC97:AH97"/>
    <mergeCell ref="C98:F98"/>
    <mergeCell ref="G98:T98"/>
    <mergeCell ref="U98:V98"/>
    <mergeCell ref="W98:AB98"/>
    <mergeCell ref="AC98:AH98"/>
    <mergeCell ref="C97:F97"/>
    <mergeCell ref="G101:T101"/>
    <mergeCell ref="U101:V101"/>
    <mergeCell ref="W101:AB101"/>
    <mergeCell ref="AC99:AH99"/>
    <mergeCell ref="C100:F100"/>
    <mergeCell ref="G100:T100"/>
    <mergeCell ref="U100:V100"/>
    <mergeCell ref="W100:AB100"/>
    <mergeCell ref="AC100:AH100"/>
    <mergeCell ref="C99:F99"/>
    <mergeCell ref="G103:T103"/>
    <mergeCell ref="U103:V103"/>
    <mergeCell ref="W103:AB103"/>
    <mergeCell ref="AC101:AH101"/>
    <mergeCell ref="C102:F102"/>
    <mergeCell ref="G102:T102"/>
    <mergeCell ref="U102:V102"/>
    <mergeCell ref="W102:AB102"/>
    <mergeCell ref="AC102:AH102"/>
    <mergeCell ref="C101:F101"/>
    <mergeCell ref="G105:T105"/>
    <mergeCell ref="U105:V105"/>
    <mergeCell ref="W105:AB105"/>
    <mergeCell ref="AC103:AH103"/>
    <mergeCell ref="C104:F104"/>
    <mergeCell ref="G104:T104"/>
    <mergeCell ref="U104:V104"/>
    <mergeCell ref="W104:AB104"/>
    <mergeCell ref="AC104:AH104"/>
    <mergeCell ref="C103:F103"/>
    <mergeCell ref="G107:T107"/>
    <mergeCell ref="U107:V107"/>
    <mergeCell ref="W107:AB107"/>
    <mergeCell ref="AC105:AH105"/>
    <mergeCell ref="C106:F106"/>
    <mergeCell ref="G106:T106"/>
    <mergeCell ref="U106:V106"/>
    <mergeCell ref="W106:AB106"/>
    <mergeCell ref="AC106:AH106"/>
    <mergeCell ref="C105:F105"/>
    <mergeCell ref="G109:T109"/>
    <mergeCell ref="U109:V109"/>
    <mergeCell ref="W109:AB109"/>
    <mergeCell ref="AC107:AH107"/>
    <mergeCell ref="C108:F108"/>
    <mergeCell ref="G108:T108"/>
    <mergeCell ref="U108:V108"/>
    <mergeCell ref="W108:AB108"/>
    <mergeCell ref="AC108:AH108"/>
    <mergeCell ref="C107:F107"/>
    <mergeCell ref="G111:T111"/>
    <mergeCell ref="U111:V111"/>
    <mergeCell ref="W111:AB111"/>
    <mergeCell ref="AC109:AH109"/>
    <mergeCell ref="C110:F110"/>
    <mergeCell ref="G110:T110"/>
    <mergeCell ref="U110:V110"/>
    <mergeCell ref="W110:AB110"/>
    <mergeCell ref="AC110:AH110"/>
    <mergeCell ref="C109:F109"/>
    <mergeCell ref="G113:T113"/>
    <mergeCell ref="U113:V113"/>
    <mergeCell ref="W113:AB113"/>
    <mergeCell ref="AC111:AH111"/>
    <mergeCell ref="C112:F112"/>
    <mergeCell ref="G112:T112"/>
    <mergeCell ref="U112:V112"/>
    <mergeCell ref="W112:AB112"/>
    <mergeCell ref="AC112:AH112"/>
    <mergeCell ref="C111:F111"/>
    <mergeCell ref="G115:T115"/>
    <mergeCell ref="U115:V115"/>
    <mergeCell ref="W115:AB115"/>
    <mergeCell ref="AC113:AH113"/>
    <mergeCell ref="C114:F114"/>
    <mergeCell ref="G114:T114"/>
    <mergeCell ref="U114:V114"/>
    <mergeCell ref="W114:AB114"/>
    <mergeCell ref="AC114:AH114"/>
    <mergeCell ref="C113:F113"/>
    <mergeCell ref="G117:T117"/>
    <mergeCell ref="U117:V117"/>
    <mergeCell ref="W117:AB117"/>
    <mergeCell ref="AC115:AH115"/>
    <mergeCell ref="C116:F116"/>
    <mergeCell ref="G116:T116"/>
    <mergeCell ref="U116:V116"/>
    <mergeCell ref="W116:AB116"/>
    <mergeCell ref="AC116:AH116"/>
    <mergeCell ref="C115:F115"/>
    <mergeCell ref="G119:T119"/>
    <mergeCell ref="U119:V119"/>
    <mergeCell ref="W119:AB119"/>
    <mergeCell ref="AC117:AH117"/>
    <mergeCell ref="C118:F118"/>
    <mergeCell ref="G118:T118"/>
    <mergeCell ref="U118:V118"/>
    <mergeCell ref="W118:AB118"/>
    <mergeCell ref="AC118:AH118"/>
    <mergeCell ref="C117:F117"/>
    <mergeCell ref="G121:T121"/>
    <mergeCell ref="U121:V121"/>
    <mergeCell ref="W121:AB121"/>
    <mergeCell ref="AC119:AH119"/>
    <mergeCell ref="C120:F120"/>
    <mergeCell ref="G120:T120"/>
    <mergeCell ref="U120:V120"/>
    <mergeCell ref="W120:AB120"/>
    <mergeCell ref="AC120:AH120"/>
    <mergeCell ref="C119:F119"/>
    <mergeCell ref="G123:T123"/>
    <mergeCell ref="U123:V123"/>
    <mergeCell ref="W123:AB123"/>
    <mergeCell ref="AC121:AH121"/>
    <mergeCell ref="C122:F122"/>
    <mergeCell ref="G122:T122"/>
    <mergeCell ref="U122:V122"/>
    <mergeCell ref="W122:AB122"/>
    <mergeCell ref="AC122:AH122"/>
    <mergeCell ref="C121:F121"/>
    <mergeCell ref="G125:T125"/>
    <mergeCell ref="U125:V125"/>
    <mergeCell ref="W125:AB125"/>
    <mergeCell ref="AC123:AH123"/>
    <mergeCell ref="C124:F124"/>
    <mergeCell ref="G124:T124"/>
    <mergeCell ref="U124:V124"/>
    <mergeCell ref="W124:AB124"/>
    <mergeCell ref="AC124:AH124"/>
    <mergeCell ref="C123:F123"/>
    <mergeCell ref="G127:T127"/>
    <mergeCell ref="U127:V127"/>
    <mergeCell ref="W127:AB127"/>
    <mergeCell ref="AC125:AH125"/>
    <mergeCell ref="C126:F126"/>
    <mergeCell ref="G126:T126"/>
    <mergeCell ref="U126:V126"/>
    <mergeCell ref="W126:AB126"/>
    <mergeCell ref="AC126:AH126"/>
    <mergeCell ref="C125:F125"/>
    <mergeCell ref="G129:T129"/>
    <mergeCell ref="U129:V129"/>
    <mergeCell ref="W129:AB129"/>
    <mergeCell ref="AC127:AH127"/>
    <mergeCell ref="C128:F128"/>
    <mergeCell ref="G128:T128"/>
    <mergeCell ref="U128:V128"/>
    <mergeCell ref="W128:AB128"/>
    <mergeCell ref="AC128:AH128"/>
    <mergeCell ref="C127:F127"/>
    <mergeCell ref="G131:T131"/>
    <mergeCell ref="U131:V131"/>
    <mergeCell ref="W131:AB131"/>
    <mergeCell ref="AC129:AH129"/>
    <mergeCell ref="C130:F130"/>
    <mergeCell ref="G130:T130"/>
    <mergeCell ref="U130:V130"/>
    <mergeCell ref="W130:AB130"/>
    <mergeCell ref="AC130:AH130"/>
    <mergeCell ref="C129:F129"/>
    <mergeCell ref="J138:T138"/>
    <mergeCell ref="K140:T140"/>
    <mergeCell ref="Z140:AH140"/>
    <mergeCell ref="AC131:AH131"/>
    <mergeCell ref="AC132:AH132"/>
    <mergeCell ref="C132:F132"/>
    <mergeCell ref="G132:T132"/>
    <mergeCell ref="U132:V132"/>
    <mergeCell ref="W132:AB132"/>
    <mergeCell ref="C131:F131"/>
  </mergeCells>
  <hyperlinks>
    <hyperlink ref="M14" r:id="rId1" display="komunazh@t-home.mk"/>
  </hyperlinks>
  <printOptions/>
  <pageMargins left="0.75" right="0.16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9:AL178"/>
  <sheetViews>
    <sheetView view="pageBreakPreview" zoomScaleSheetLayoutView="100" zoomScalePageLayoutView="0" workbookViewId="0" topLeftCell="A112">
      <selection activeCell="AK117" sqref="AK117"/>
    </sheetView>
  </sheetViews>
  <sheetFormatPr defaultColWidth="8.8515625" defaultRowHeight="15" customHeight="1"/>
  <cols>
    <col min="1" max="1" width="2.28125" style="6" customWidth="1"/>
    <col min="2" max="2" width="3.421875" style="6" customWidth="1"/>
    <col min="3" max="5" width="3.00390625" style="159" customWidth="1"/>
    <col min="6" max="6" width="3.7109375" style="159" customWidth="1"/>
    <col min="7" max="16" width="3.00390625" style="6" customWidth="1"/>
    <col min="17" max="17" width="2.421875" style="6" customWidth="1"/>
    <col min="18" max="33" width="3.00390625" style="6" customWidth="1"/>
    <col min="34" max="34" width="1.421875" style="6" customWidth="1"/>
    <col min="35" max="35" width="3.28125" style="6" customWidth="1"/>
    <col min="36" max="37" width="13.421875" style="6" customWidth="1"/>
    <col min="38" max="16384" width="8.8515625" style="6" customWidth="1"/>
  </cols>
  <sheetData>
    <row r="1" ht="7.5" customHeight="1"/>
    <row r="2" ht="15" customHeight="1" hidden="1"/>
    <row r="3" ht="15" customHeight="1" hidden="1"/>
    <row r="4" ht="15" customHeight="1" hidden="1"/>
    <row r="5" ht="15" customHeight="1" hidden="1"/>
    <row r="6" ht="15" customHeight="1" hidden="1"/>
    <row r="7" ht="15" customHeight="1" hidden="1"/>
    <row r="8" ht="15" customHeight="1" hidden="1"/>
    <row r="9" ht="15" customHeight="1" hidden="1"/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spans="1:34" s="1" customFormat="1" ht="16.5" customHeight="1">
      <c r="A79" s="6"/>
      <c r="B79" s="312"/>
      <c r="C79" s="159"/>
      <c r="D79" s="159"/>
      <c r="E79" s="159"/>
      <c r="F79" s="15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2:27" s="1" customFormat="1" ht="18">
      <c r="B80" s="273"/>
      <c r="C80" s="32" t="s">
        <v>582</v>
      </c>
      <c r="D80" s="32"/>
      <c r="E80" s="32"/>
      <c r="F80" s="32"/>
      <c r="G80" s="32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168"/>
      <c r="V80" s="168"/>
      <c r="W80" s="49"/>
      <c r="X80" s="49"/>
      <c r="Y80" s="49"/>
      <c r="Z80" s="49"/>
      <c r="AA80" s="49"/>
    </row>
    <row r="81" spans="2:34" s="1" customFormat="1" ht="8.25" customHeight="1">
      <c r="B81" s="274"/>
      <c r="C81" s="160"/>
      <c r="D81" s="160"/>
      <c r="E81" s="160"/>
      <c r="F81" s="160"/>
      <c r="G81" s="50"/>
      <c r="H81" s="50"/>
      <c r="I81" s="50"/>
      <c r="J81" s="50"/>
      <c r="K81" s="50"/>
      <c r="L81" s="50"/>
      <c r="M81" s="48"/>
      <c r="N81" s="48"/>
      <c r="O81" s="48"/>
      <c r="P81" s="48"/>
      <c r="Q81" s="48"/>
      <c r="R81" s="48"/>
      <c r="S81" s="48"/>
      <c r="T81" s="50"/>
      <c r="U81" s="168"/>
      <c r="V81" s="168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2:34" s="1" customFormat="1" ht="15" customHeight="1">
      <c r="B82" s="275"/>
      <c r="C82" s="161"/>
      <c r="D82" s="161"/>
      <c r="E82" s="161"/>
      <c r="F82" s="161"/>
      <c r="G82" s="61"/>
      <c r="H82" s="61"/>
      <c r="I82" s="61"/>
      <c r="J82" s="61"/>
      <c r="K82" s="61"/>
      <c r="L82" s="61"/>
      <c r="M82" s="50"/>
      <c r="N82" s="50"/>
      <c r="O82" s="50"/>
      <c r="P82" s="50"/>
      <c r="Q82" s="50"/>
      <c r="R82" s="50"/>
      <c r="S82" s="50"/>
      <c r="T82" s="61"/>
      <c r="U82" s="169"/>
      <c r="V82" s="169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98"/>
    </row>
    <row r="83" spans="1:34" s="94" customFormat="1" ht="15" customHeight="1">
      <c r="A83" s="1"/>
      <c r="B83" s="276"/>
      <c r="C83" s="160"/>
      <c r="D83" s="160"/>
      <c r="E83" s="160"/>
      <c r="F83" s="160"/>
      <c r="G83" s="50"/>
      <c r="H83" s="50"/>
      <c r="I83" s="50"/>
      <c r="J83" s="50"/>
      <c r="K83" s="50"/>
      <c r="L83" s="50"/>
      <c r="M83" s="91"/>
      <c r="N83" s="91"/>
      <c r="O83" s="91"/>
      <c r="P83" s="1"/>
      <c r="Q83" s="50"/>
      <c r="R83" s="50"/>
      <c r="S83" s="91"/>
      <c r="T83" s="91"/>
      <c r="U83" s="168"/>
      <c r="V83" s="168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99"/>
    </row>
    <row r="84" spans="1:34" s="1" customFormat="1" ht="15" customHeight="1">
      <c r="A84" s="94"/>
      <c r="B84" s="277"/>
      <c r="C84" s="92"/>
      <c r="D84" s="92"/>
      <c r="E84" s="92"/>
      <c r="F84" s="92"/>
      <c r="G84" s="93"/>
      <c r="H84" s="93"/>
      <c r="I84" s="93"/>
      <c r="J84" s="93"/>
      <c r="K84" s="93"/>
      <c r="L84" s="93"/>
      <c r="M84" s="654" t="s">
        <v>363</v>
      </c>
      <c r="N84" s="654"/>
      <c r="O84" s="654"/>
      <c r="P84" s="94"/>
      <c r="Q84" s="94"/>
      <c r="R84" s="376" t="s">
        <v>364</v>
      </c>
      <c r="S84" s="376"/>
      <c r="T84" s="376"/>
      <c r="U84" s="376"/>
      <c r="V84" s="17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100"/>
    </row>
    <row r="85" spans="1:34" s="1" customFormat="1" ht="15" customHeight="1">
      <c r="A85" s="254"/>
      <c r="B85" s="278"/>
      <c r="C85" s="256">
        <v>5</v>
      </c>
      <c r="D85" s="256">
        <v>1</v>
      </c>
      <c r="E85" s="257">
        <v>0</v>
      </c>
      <c r="F85" s="258"/>
      <c r="G85" s="279"/>
      <c r="H85" s="256" t="s">
        <v>234</v>
      </c>
      <c r="I85" s="256" t="s">
        <v>234</v>
      </c>
      <c r="J85" s="256" t="s">
        <v>234</v>
      </c>
      <c r="K85" s="256" t="s">
        <v>234</v>
      </c>
      <c r="L85" s="256" t="s">
        <v>234</v>
      </c>
      <c r="M85" s="256" t="s">
        <v>234</v>
      </c>
      <c r="N85" s="256" t="s">
        <v>234</v>
      </c>
      <c r="O85" s="256" t="s">
        <v>234</v>
      </c>
      <c r="P85" s="258"/>
      <c r="Q85" s="279"/>
      <c r="R85" s="259"/>
      <c r="S85" s="280">
        <v>7</v>
      </c>
      <c r="T85" s="280">
        <v>2</v>
      </c>
      <c r="U85" s="280">
        <v>6</v>
      </c>
      <c r="V85" s="280">
        <v>0</v>
      </c>
      <c r="W85" s="280">
        <v>1</v>
      </c>
      <c r="X85" s="280">
        <v>4</v>
      </c>
      <c r="Y85" s="280">
        <v>0</v>
      </c>
      <c r="Z85" s="280">
        <v>9</v>
      </c>
      <c r="AA85" s="280">
        <v>7</v>
      </c>
      <c r="AB85" s="280">
        <v>5</v>
      </c>
      <c r="AC85" s="281">
        <v>6</v>
      </c>
      <c r="AD85" s="281">
        <v>3</v>
      </c>
      <c r="AE85" s="281">
        <v>7</v>
      </c>
      <c r="AF85" s="281">
        <v>1</v>
      </c>
      <c r="AG85" s="281">
        <v>7</v>
      </c>
      <c r="AH85" s="260"/>
    </row>
    <row r="86" spans="1:34" s="4" customFormat="1" ht="15" customHeight="1">
      <c r="A86" s="1"/>
      <c r="B86" s="277"/>
      <c r="C86" s="95">
        <v>1</v>
      </c>
      <c r="D86" s="95">
        <v>2</v>
      </c>
      <c r="E86" s="95">
        <v>3</v>
      </c>
      <c r="F86" s="95"/>
      <c r="G86" s="95"/>
      <c r="H86" s="95">
        <v>4</v>
      </c>
      <c r="I86" s="95">
        <v>5</v>
      </c>
      <c r="J86" s="95">
        <v>6</v>
      </c>
      <c r="K86" s="95">
        <v>7</v>
      </c>
      <c r="L86" s="95">
        <v>8</v>
      </c>
      <c r="M86" s="95">
        <v>9</v>
      </c>
      <c r="N86" s="95">
        <v>10</v>
      </c>
      <c r="O86" s="95">
        <v>11</v>
      </c>
      <c r="P86" s="95"/>
      <c r="Q86" s="95"/>
      <c r="R86" s="95"/>
      <c r="S86" s="95">
        <v>12</v>
      </c>
      <c r="T86" s="95">
        <v>13</v>
      </c>
      <c r="U86" s="170">
        <v>14</v>
      </c>
      <c r="V86" s="170">
        <v>15</v>
      </c>
      <c r="W86" s="95">
        <v>16</v>
      </c>
      <c r="X86" s="95">
        <v>17</v>
      </c>
      <c r="Y86" s="95">
        <v>18</v>
      </c>
      <c r="Z86" s="95">
        <v>19</v>
      </c>
      <c r="AA86" s="95">
        <v>20</v>
      </c>
      <c r="AB86" s="95">
        <v>21</v>
      </c>
      <c r="AC86" s="95">
        <v>22</v>
      </c>
      <c r="AD86" s="95">
        <v>23</v>
      </c>
      <c r="AE86" s="95">
        <v>24</v>
      </c>
      <c r="AF86" s="95">
        <v>25</v>
      </c>
      <c r="AG86" s="95">
        <v>26</v>
      </c>
      <c r="AH86" s="102"/>
    </row>
    <row r="87" spans="1:34" s="1" customFormat="1" ht="15" customHeight="1">
      <c r="A87" s="4"/>
      <c r="B87" s="277"/>
      <c r="C87" s="376" t="s">
        <v>366</v>
      </c>
      <c r="D87" s="376"/>
      <c r="E87" s="376"/>
      <c r="F87" s="94"/>
      <c r="G87" s="94"/>
      <c r="H87" s="376" t="s">
        <v>367</v>
      </c>
      <c r="I87" s="376"/>
      <c r="J87" s="376"/>
      <c r="K87" s="376"/>
      <c r="L87" s="376"/>
      <c r="M87" s="376"/>
      <c r="N87" s="376"/>
      <c r="O87" s="376"/>
      <c r="P87" s="94"/>
      <c r="Q87" s="95"/>
      <c r="R87" s="95"/>
      <c r="S87" s="376" t="s">
        <v>384</v>
      </c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102"/>
    </row>
    <row r="88" spans="2:34" s="1" customFormat="1" ht="6.75" customHeight="1">
      <c r="B88" s="282"/>
      <c r="C88" s="162"/>
      <c r="D88" s="162"/>
      <c r="E88" s="162"/>
      <c r="F88" s="162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171"/>
      <c r="V88" s="171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103"/>
    </row>
    <row r="89" spans="2:34" s="1" customFormat="1" ht="15.75" customHeight="1">
      <c r="B89" s="274"/>
      <c r="C89" s="160"/>
      <c r="D89" s="160"/>
      <c r="E89" s="160"/>
      <c r="F89" s="16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168"/>
      <c r="V89" s="168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2:34" s="1" customFormat="1" ht="15" customHeight="1">
      <c r="B90" s="283" t="s">
        <v>383</v>
      </c>
      <c r="C90" s="163"/>
      <c r="D90" s="163"/>
      <c r="E90" s="163"/>
      <c r="F90" s="163"/>
      <c r="G90" s="50"/>
      <c r="H90" s="404" t="s">
        <v>792</v>
      </c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284"/>
      <c r="AE90" s="284"/>
      <c r="AF90" s="284"/>
      <c r="AG90" s="284"/>
      <c r="AH90" s="284"/>
    </row>
    <row r="91" spans="2:34" s="1" customFormat="1" ht="15" customHeight="1">
      <c r="B91" s="283" t="s">
        <v>611</v>
      </c>
      <c r="C91" s="163"/>
      <c r="D91" s="163"/>
      <c r="E91" s="163"/>
      <c r="F91" s="163"/>
      <c r="G91" s="50"/>
      <c r="H91" s="50"/>
      <c r="I91" s="50"/>
      <c r="J91" s="50"/>
      <c r="K91" s="673" t="s">
        <v>793</v>
      </c>
      <c r="L91" s="673"/>
      <c r="M91" s="673"/>
      <c r="N91" s="673"/>
      <c r="O91" s="673"/>
      <c r="P91" s="673"/>
      <c r="Q91" s="673"/>
      <c r="R91" s="673"/>
      <c r="S91" s="673"/>
      <c r="T91" s="673"/>
      <c r="U91" s="673"/>
      <c r="V91" s="673"/>
      <c r="W91" s="673"/>
      <c r="X91" s="673"/>
      <c r="Y91" s="673"/>
      <c r="Z91" s="673"/>
      <c r="AA91" s="673"/>
      <c r="AB91" s="286"/>
      <c r="AC91" s="286"/>
      <c r="AD91" s="287"/>
      <c r="AE91" s="287"/>
      <c r="AF91" s="287"/>
      <c r="AG91" s="287"/>
      <c r="AH91" s="287"/>
    </row>
    <row r="92" spans="2:34" s="1" customFormat="1" ht="15" customHeight="1">
      <c r="B92" s="283" t="s">
        <v>612</v>
      </c>
      <c r="C92" s="163"/>
      <c r="D92" s="163"/>
      <c r="E92" s="163"/>
      <c r="F92" s="163"/>
      <c r="G92" s="50"/>
      <c r="H92" s="48"/>
      <c r="I92" s="48"/>
      <c r="J92" s="48"/>
      <c r="K92" s="285"/>
      <c r="L92" s="285"/>
      <c r="M92" s="674" t="s">
        <v>794</v>
      </c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285"/>
      <c r="AA92" s="285"/>
      <c r="AB92" s="232"/>
      <c r="AC92" s="232"/>
      <c r="AD92" s="287"/>
      <c r="AE92" s="287"/>
      <c r="AF92" s="287"/>
      <c r="AG92" s="287"/>
      <c r="AH92" s="287"/>
    </row>
    <row r="93" spans="2:34" s="1" customFormat="1" ht="15" customHeight="1">
      <c r="B93" s="283" t="s">
        <v>381</v>
      </c>
      <c r="C93" s="163"/>
      <c r="D93" s="163"/>
      <c r="E93" s="163"/>
      <c r="F93" s="163"/>
      <c r="G93" s="50"/>
      <c r="H93" s="50"/>
      <c r="I93" s="50"/>
      <c r="J93" s="48"/>
      <c r="K93" s="48"/>
      <c r="L93" s="653" t="s">
        <v>583</v>
      </c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143"/>
      <c r="AB93" s="145"/>
      <c r="AC93" s="145"/>
      <c r="AD93" s="288"/>
      <c r="AE93" s="288"/>
      <c r="AF93" s="288"/>
      <c r="AG93" s="288"/>
      <c r="AH93" s="288"/>
    </row>
    <row r="94" spans="2:34" s="1" customFormat="1" ht="15" customHeight="1">
      <c r="B94" s="289"/>
      <c r="C94" s="164"/>
      <c r="D94" s="164"/>
      <c r="E94" s="164"/>
      <c r="F94" s="164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</row>
    <row r="95" spans="2:34" s="1" customFormat="1" ht="15" customHeight="1">
      <c r="B95" s="289"/>
      <c r="C95" s="164"/>
      <c r="D95" s="164"/>
      <c r="E95" s="164"/>
      <c r="F95" s="164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</row>
    <row r="96" spans="2:34" s="1" customFormat="1" ht="15" customHeight="1">
      <c r="B96" s="349" t="s">
        <v>396</v>
      </c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</row>
    <row r="97" spans="2:34" s="1" customFormat="1" ht="15" customHeight="1">
      <c r="B97" s="500" t="s">
        <v>397</v>
      </c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W97" s="500"/>
      <c r="X97" s="500"/>
      <c r="Y97" s="500"/>
      <c r="Z97" s="500"/>
      <c r="AA97" s="500"/>
      <c r="AB97" s="500"/>
      <c r="AC97" s="500"/>
      <c r="AD97" s="500"/>
      <c r="AE97" s="500"/>
      <c r="AF97" s="500"/>
      <c r="AG97" s="500"/>
      <c r="AH97" s="500"/>
    </row>
    <row r="98" spans="2:34" s="1" customFormat="1" ht="15" customHeight="1">
      <c r="B98" s="500" t="s">
        <v>398</v>
      </c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0"/>
      <c r="Y98" s="500"/>
      <c r="Z98" s="500"/>
      <c r="AA98" s="500"/>
      <c r="AB98" s="500"/>
      <c r="AC98" s="500"/>
      <c r="AD98" s="500"/>
      <c r="AE98" s="500"/>
      <c r="AF98" s="500"/>
      <c r="AG98" s="500"/>
      <c r="AH98" s="500"/>
    </row>
    <row r="99" spans="2:34" s="1" customFormat="1" ht="15" customHeight="1">
      <c r="B99" s="273"/>
      <c r="C99" s="4"/>
      <c r="D99" s="4"/>
      <c r="E99" s="4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AD99" s="356" t="s">
        <v>4</v>
      </c>
      <c r="AE99" s="356"/>
      <c r="AF99" s="356"/>
      <c r="AG99" s="356"/>
      <c r="AH99" s="356"/>
    </row>
    <row r="100" spans="2:34" s="4" customFormat="1" ht="15" customHeight="1">
      <c r="B100" s="357" t="s">
        <v>365</v>
      </c>
      <c r="C100" s="658" t="s">
        <v>368</v>
      </c>
      <c r="D100" s="659"/>
      <c r="E100" s="659"/>
      <c r="F100" s="660"/>
      <c r="G100" s="366" t="s">
        <v>7</v>
      </c>
      <c r="H100" s="367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51"/>
      <c r="U100" s="667" t="s">
        <v>474</v>
      </c>
      <c r="V100" s="668"/>
      <c r="W100" s="372" t="s">
        <v>8</v>
      </c>
      <c r="X100" s="374"/>
      <c r="Y100" s="374"/>
      <c r="Z100" s="374"/>
      <c r="AA100" s="374"/>
      <c r="AB100" s="374"/>
      <c r="AC100" s="374"/>
      <c r="AD100" s="374"/>
      <c r="AE100" s="374"/>
      <c r="AF100" s="374"/>
      <c r="AG100" s="374"/>
      <c r="AH100" s="375"/>
    </row>
    <row r="101" spans="2:34" s="4" customFormat="1" ht="15" customHeight="1">
      <c r="B101" s="358"/>
      <c r="C101" s="661"/>
      <c r="D101" s="662"/>
      <c r="E101" s="662"/>
      <c r="F101" s="663"/>
      <c r="G101" s="352"/>
      <c r="H101" s="369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53"/>
      <c r="U101" s="669"/>
      <c r="V101" s="670"/>
      <c r="W101" s="350" t="s">
        <v>222</v>
      </c>
      <c r="X101" s="368"/>
      <c r="Y101" s="368"/>
      <c r="Z101" s="368"/>
      <c r="AA101" s="368"/>
      <c r="AB101" s="351"/>
      <c r="AC101" s="350" t="s">
        <v>223</v>
      </c>
      <c r="AD101" s="368"/>
      <c r="AE101" s="368"/>
      <c r="AF101" s="368"/>
      <c r="AG101" s="368"/>
      <c r="AH101" s="351"/>
    </row>
    <row r="102" spans="2:34" s="4" customFormat="1" ht="15" customHeight="1">
      <c r="B102" s="359"/>
      <c r="C102" s="664"/>
      <c r="D102" s="665"/>
      <c r="E102" s="665"/>
      <c r="F102" s="666"/>
      <c r="G102" s="354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55"/>
      <c r="U102" s="671"/>
      <c r="V102" s="672"/>
      <c r="W102" s="354"/>
      <c r="X102" s="371"/>
      <c r="Y102" s="371"/>
      <c r="Z102" s="371"/>
      <c r="AA102" s="371"/>
      <c r="AB102" s="355"/>
      <c r="AC102" s="354"/>
      <c r="AD102" s="371"/>
      <c r="AE102" s="371"/>
      <c r="AF102" s="371"/>
      <c r="AG102" s="371"/>
      <c r="AH102" s="355"/>
    </row>
    <row r="103" spans="2:37" s="4" customFormat="1" ht="15" customHeight="1">
      <c r="B103" s="104">
        <v>1</v>
      </c>
      <c r="C103" s="649">
        <v>2</v>
      </c>
      <c r="D103" s="650"/>
      <c r="E103" s="650"/>
      <c r="F103" s="651"/>
      <c r="G103" s="372">
        <v>3</v>
      </c>
      <c r="H103" s="373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5"/>
      <c r="U103" s="652">
        <v>4</v>
      </c>
      <c r="V103" s="700"/>
      <c r="W103" s="372">
        <v>5</v>
      </c>
      <c r="X103" s="374"/>
      <c r="Y103" s="374"/>
      <c r="Z103" s="374"/>
      <c r="AA103" s="374"/>
      <c r="AB103" s="375"/>
      <c r="AC103" s="372">
        <v>6</v>
      </c>
      <c r="AD103" s="374"/>
      <c r="AE103" s="374"/>
      <c r="AF103" s="374"/>
      <c r="AG103" s="374"/>
      <c r="AH103" s="375"/>
      <c r="AJ103" s="80">
        <v>2015</v>
      </c>
      <c r="AK103" s="80">
        <v>2016</v>
      </c>
    </row>
    <row r="104" spans="2:37" s="36" customFormat="1" ht="15" customHeight="1">
      <c r="B104" s="56"/>
      <c r="C104" s="643"/>
      <c r="D104" s="644"/>
      <c r="E104" s="644"/>
      <c r="F104" s="645"/>
      <c r="G104" s="646" t="s">
        <v>453</v>
      </c>
      <c r="H104" s="647"/>
      <c r="I104" s="647"/>
      <c r="J104" s="647"/>
      <c r="K104" s="647"/>
      <c r="L104" s="647"/>
      <c r="M104" s="647"/>
      <c r="N104" s="647"/>
      <c r="O104" s="647"/>
      <c r="P104" s="647"/>
      <c r="Q104" s="647"/>
      <c r="R104" s="647"/>
      <c r="S104" s="647"/>
      <c r="T104" s="648"/>
      <c r="U104" s="344"/>
      <c r="V104" s="693"/>
      <c r="W104" s="313"/>
      <c r="X104" s="676"/>
      <c r="Y104" s="676"/>
      <c r="Z104" s="676"/>
      <c r="AA104" s="676"/>
      <c r="AB104" s="677"/>
      <c r="AC104" s="313"/>
      <c r="AD104" s="676"/>
      <c r="AE104" s="676"/>
      <c r="AF104" s="676"/>
      <c r="AG104" s="676"/>
      <c r="AH104" s="677"/>
      <c r="AJ104" s="35"/>
      <c r="AK104" s="35"/>
    </row>
    <row r="105" spans="2:37" s="36" customFormat="1" ht="15" customHeight="1">
      <c r="B105" s="154" t="s">
        <v>218</v>
      </c>
      <c r="C105" s="643" t="s">
        <v>399</v>
      </c>
      <c r="D105" s="644"/>
      <c r="E105" s="644"/>
      <c r="F105" s="645"/>
      <c r="G105" s="566" t="s">
        <v>454</v>
      </c>
      <c r="H105" s="567"/>
      <c r="I105" s="567"/>
      <c r="J105" s="567"/>
      <c r="K105" s="567"/>
      <c r="L105" s="567"/>
      <c r="M105" s="567"/>
      <c r="N105" s="567"/>
      <c r="O105" s="567"/>
      <c r="P105" s="567"/>
      <c r="Q105" s="567"/>
      <c r="R105" s="567"/>
      <c r="S105" s="567"/>
      <c r="T105" s="568"/>
      <c r="U105" s="344" t="s">
        <v>400</v>
      </c>
      <c r="V105" s="693"/>
      <c r="W105" s="313">
        <f>IF(AJ105&lt;=0,"",AJ105)</f>
      </c>
      <c r="X105" s="676"/>
      <c r="Y105" s="676"/>
      <c r="Z105" s="676"/>
      <c r="AA105" s="676"/>
      <c r="AB105" s="677"/>
      <c r="AC105" s="313">
        <f>IF(AK105&lt;=0,"",AK105)</f>
      </c>
      <c r="AD105" s="676"/>
      <c r="AE105" s="676"/>
      <c r="AF105" s="676"/>
      <c r="AG105" s="676"/>
      <c r="AH105" s="677"/>
      <c r="AJ105" s="35"/>
      <c r="AK105" s="35"/>
    </row>
    <row r="106" spans="2:37" s="12" customFormat="1" ht="24" customHeight="1">
      <c r="B106" s="25" t="s">
        <v>219</v>
      </c>
      <c r="C106" s="691" t="s">
        <v>401</v>
      </c>
      <c r="D106" s="692"/>
      <c r="E106" s="692"/>
      <c r="F106" s="645"/>
      <c r="G106" s="566" t="s">
        <v>473</v>
      </c>
      <c r="H106" s="567"/>
      <c r="I106" s="567"/>
      <c r="J106" s="567"/>
      <c r="K106" s="567"/>
      <c r="L106" s="567"/>
      <c r="M106" s="567"/>
      <c r="N106" s="567"/>
      <c r="O106" s="567"/>
      <c r="P106" s="567"/>
      <c r="Q106" s="567"/>
      <c r="R106" s="567"/>
      <c r="S106" s="567"/>
      <c r="T106" s="568"/>
      <c r="U106" s="344" t="s">
        <v>402</v>
      </c>
      <c r="V106" s="693"/>
      <c r="W106" s="313">
        <f aca="true" t="shared" si="0" ref="W106:W115">IF(AJ106&lt;=0,"",AJ106)</f>
      </c>
      <c r="X106" s="676"/>
      <c r="Y106" s="676"/>
      <c r="Z106" s="676"/>
      <c r="AA106" s="676"/>
      <c r="AB106" s="677"/>
      <c r="AC106" s="313">
        <f aca="true" t="shared" si="1" ref="AC106:AC169">IF(AK106&lt;=0,"",AK106)</f>
      </c>
      <c r="AD106" s="676"/>
      <c r="AE106" s="676"/>
      <c r="AF106" s="676"/>
      <c r="AG106" s="676"/>
      <c r="AH106" s="677"/>
      <c r="AJ106" s="75"/>
      <c r="AK106" s="35"/>
    </row>
    <row r="107" spans="2:37" s="12" customFormat="1" ht="12.75">
      <c r="B107" s="25">
        <v>3</v>
      </c>
      <c r="C107" s="691" t="s">
        <v>403</v>
      </c>
      <c r="D107" s="692"/>
      <c r="E107" s="692"/>
      <c r="F107" s="645"/>
      <c r="G107" s="566" t="s">
        <v>455</v>
      </c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8"/>
      <c r="U107" s="344" t="s">
        <v>404</v>
      </c>
      <c r="V107" s="693"/>
      <c r="W107" s="313">
        <f t="shared" si="0"/>
      </c>
      <c r="X107" s="676"/>
      <c r="Y107" s="676"/>
      <c r="Z107" s="676"/>
      <c r="AA107" s="676"/>
      <c r="AB107" s="677"/>
      <c r="AC107" s="313">
        <f t="shared" si="1"/>
      </c>
      <c r="AD107" s="676"/>
      <c r="AE107" s="676"/>
      <c r="AF107" s="676"/>
      <c r="AG107" s="676"/>
      <c r="AH107" s="677"/>
      <c r="AJ107" s="75"/>
      <c r="AK107" s="35"/>
    </row>
    <row r="108" spans="2:37" s="155" customFormat="1" ht="24" customHeight="1">
      <c r="B108" s="156" t="s">
        <v>421</v>
      </c>
      <c r="C108" s="698"/>
      <c r="D108" s="699"/>
      <c r="E108" s="699"/>
      <c r="F108" s="645"/>
      <c r="G108" s="566" t="s">
        <v>614</v>
      </c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40"/>
      <c r="U108" s="493" t="s">
        <v>405</v>
      </c>
      <c r="V108" s="693"/>
      <c r="W108" s="313">
        <f t="shared" si="0"/>
      </c>
      <c r="X108" s="676"/>
      <c r="Y108" s="676"/>
      <c r="Z108" s="676"/>
      <c r="AA108" s="676"/>
      <c r="AB108" s="677"/>
      <c r="AC108" s="313">
        <f t="shared" si="1"/>
      </c>
      <c r="AD108" s="676"/>
      <c r="AE108" s="676"/>
      <c r="AF108" s="676"/>
      <c r="AG108" s="676"/>
      <c r="AH108" s="677"/>
      <c r="AJ108" s="157"/>
      <c r="AK108" s="35"/>
    </row>
    <row r="109" spans="2:37" s="12" customFormat="1" ht="24" customHeight="1">
      <c r="B109" s="25" t="s">
        <v>18</v>
      </c>
      <c r="C109" s="691" t="s">
        <v>197</v>
      </c>
      <c r="D109" s="692"/>
      <c r="E109" s="692"/>
      <c r="F109" s="645"/>
      <c r="G109" s="566" t="s">
        <v>456</v>
      </c>
      <c r="H109" s="567"/>
      <c r="I109" s="567"/>
      <c r="J109" s="567"/>
      <c r="K109" s="567"/>
      <c r="L109" s="567"/>
      <c r="M109" s="567"/>
      <c r="N109" s="567"/>
      <c r="O109" s="567"/>
      <c r="P109" s="567"/>
      <c r="Q109" s="567"/>
      <c r="R109" s="567"/>
      <c r="S109" s="567"/>
      <c r="T109" s="568"/>
      <c r="U109" s="344" t="s">
        <v>406</v>
      </c>
      <c r="V109" s="693"/>
      <c r="W109" s="313">
        <f t="shared" si="0"/>
      </c>
      <c r="X109" s="676"/>
      <c r="Y109" s="676"/>
      <c r="Z109" s="676"/>
      <c r="AA109" s="676"/>
      <c r="AB109" s="677"/>
      <c r="AC109" s="313">
        <f t="shared" si="1"/>
      </c>
      <c r="AD109" s="676"/>
      <c r="AE109" s="676"/>
      <c r="AF109" s="676"/>
      <c r="AG109" s="676"/>
      <c r="AH109" s="677"/>
      <c r="AJ109" s="75"/>
      <c r="AK109" s="75"/>
    </row>
    <row r="110" spans="2:37" s="37" customFormat="1" ht="24" customHeight="1">
      <c r="B110" s="56" t="s">
        <v>615</v>
      </c>
      <c r="C110" s="643" t="s">
        <v>401</v>
      </c>
      <c r="D110" s="644"/>
      <c r="E110" s="644"/>
      <c r="F110" s="645"/>
      <c r="G110" s="566" t="s">
        <v>457</v>
      </c>
      <c r="H110" s="567"/>
      <c r="I110" s="567"/>
      <c r="J110" s="567"/>
      <c r="K110" s="567"/>
      <c r="L110" s="567"/>
      <c r="M110" s="567"/>
      <c r="N110" s="567"/>
      <c r="O110" s="567"/>
      <c r="P110" s="567"/>
      <c r="Q110" s="567"/>
      <c r="R110" s="567"/>
      <c r="S110" s="567"/>
      <c r="T110" s="568"/>
      <c r="U110" s="344" t="s">
        <v>407</v>
      </c>
      <c r="V110" s="693"/>
      <c r="W110" s="313">
        <f t="shared" si="0"/>
      </c>
      <c r="X110" s="676"/>
      <c r="Y110" s="676"/>
      <c r="Z110" s="676"/>
      <c r="AA110" s="676"/>
      <c r="AB110" s="677"/>
      <c r="AC110" s="313">
        <f t="shared" si="1"/>
      </c>
      <c r="AD110" s="676"/>
      <c r="AE110" s="676"/>
      <c r="AF110" s="676"/>
      <c r="AG110" s="676"/>
      <c r="AH110" s="677"/>
      <c r="AJ110" s="35"/>
      <c r="AK110" s="35"/>
    </row>
    <row r="111" spans="2:37" s="12" customFormat="1" ht="24" customHeight="1">
      <c r="B111" s="25" t="s">
        <v>408</v>
      </c>
      <c r="C111" s="691" t="s">
        <v>403</v>
      </c>
      <c r="D111" s="692"/>
      <c r="E111" s="692"/>
      <c r="F111" s="645"/>
      <c r="G111" s="566" t="s">
        <v>458</v>
      </c>
      <c r="H111" s="567"/>
      <c r="I111" s="567"/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8"/>
      <c r="U111" s="344" t="s">
        <v>409</v>
      </c>
      <c r="V111" s="693"/>
      <c r="W111" s="313">
        <f t="shared" si="0"/>
      </c>
      <c r="X111" s="676"/>
      <c r="Y111" s="676"/>
      <c r="Z111" s="676"/>
      <c r="AA111" s="676"/>
      <c r="AB111" s="677"/>
      <c r="AC111" s="313">
        <f t="shared" si="1"/>
      </c>
      <c r="AD111" s="676"/>
      <c r="AE111" s="676"/>
      <c r="AF111" s="676"/>
      <c r="AG111" s="676"/>
      <c r="AH111" s="677"/>
      <c r="AJ111" s="75"/>
      <c r="AK111" s="75"/>
    </row>
    <row r="112" spans="2:37" s="12" customFormat="1" ht="24" customHeight="1">
      <c r="B112" s="25" t="s">
        <v>410</v>
      </c>
      <c r="C112" s="691" t="s">
        <v>411</v>
      </c>
      <c r="D112" s="692"/>
      <c r="E112" s="692"/>
      <c r="F112" s="645"/>
      <c r="G112" s="566" t="s">
        <v>459</v>
      </c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8"/>
      <c r="U112" s="344" t="s">
        <v>413</v>
      </c>
      <c r="V112" s="693"/>
      <c r="W112" s="313">
        <f t="shared" si="0"/>
      </c>
      <c r="X112" s="676"/>
      <c r="Y112" s="676"/>
      <c r="Z112" s="676"/>
      <c r="AA112" s="676"/>
      <c r="AB112" s="677"/>
      <c r="AC112" s="313">
        <f t="shared" si="1"/>
      </c>
      <c r="AD112" s="676"/>
      <c r="AE112" s="676"/>
      <c r="AF112" s="676"/>
      <c r="AG112" s="676"/>
      <c r="AH112" s="677"/>
      <c r="AJ112" s="75"/>
      <c r="AK112" s="75"/>
    </row>
    <row r="113" spans="2:37" s="12" customFormat="1" ht="24" customHeight="1">
      <c r="B113" s="158" t="s">
        <v>220</v>
      </c>
      <c r="C113" s="691" t="s">
        <v>198</v>
      </c>
      <c r="D113" s="692"/>
      <c r="E113" s="692"/>
      <c r="F113" s="645"/>
      <c r="G113" s="566" t="s">
        <v>460</v>
      </c>
      <c r="H113" s="567"/>
      <c r="I113" s="567"/>
      <c r="J113" s="567"/>
      <c r="K113" s="567"/>
      <c r="L113" s="567"/>
      <c r="M113" s="567"/>
      <c r="N113" s="567"/>
      <c r="O113" s="567"/>
      <c r="P113" s="567"/>
      <c r="Q113" s="567"/>
      <c r="R113" s="567"/>
      <c r="S113" s="567"/>
      <c r="T113" s="568"/>
      <c r="U113" s="344" t="s">
        <v>412</v>
      </c>
      <c r="V113" s="693"/>
      <c r="W113" s="313">
        <f t="shared" si="0"/>
        <v>664499</v>
      </c>
      <c r="X113" s="676"/>
      <c r="Y113" s="676"/>
      <c r="Z113" s="676"/>
      <c r="AA113" s="676"/>
      <c r="AB113" s="677"/>
      <c r="AC113" s="313">
        <f t="shared" si="1"/>
        <v>664499</v>
      </c>
      <c r="AD113" s="676"/>
      <c r="AE113" s="676"/>
      <c r="AF113" s="676"/>
      <c r="AG113" s="676"/>
      <c r="AH113" s="677"/>
      <c r="AJ113" s="242">
        <v>664499</v>
      </c>
      <c r="AK113" s="75">
        <v>664499</v>
      </c>
    </row>
    <row r="114" spans="2:37" s="12" customFormat="1" ht="36" customHeight="1">
      <c r="B114" s="25" t="s">
        <v>414</v>
      </c>
      <c r="C114" s="691" t="s">
        <v>401</v>
      </c>
      <c r="D114" s="692"/>
      <c r="E114" s="692"/>
      <c r="F114" s="645"/>
      <c r="G114" s="566" t="s">
        <v>579</v>
      </c>
      <c r="H114" s="567"/>
      <c r="I114" s="567"/>
      <c r="J114" s="567"/>
      <c r="K114" s="567"/>
      <c r="L114" s="567"/>
      <c r="M114" s="567"/>
      <c r="N114" s="567"/>
      <c r="O114" s="567"/>
      <c r="P114" s="567"/>
      <c r="Q114" s="567"/>
      <c r="R114" s="567"/>
      <c r="S114" s="567"/>
      <c r="T114" s="568"/>
      <c r="U114" s="344" t="s">
        <v>415</v>
      </c>
      <c r="V114" s="693"/>
      <c r="W114" s="313">
        <f t="shared" si="0"/>
      </c>
      <c r="X114" s="676"/>
      <c r="Y114" s="676"/>
      <c r="Z114" s="676"/>
      <c r="AA114" s="676"/>
      <c r="AB114" s="677"/>
      <c r="AC114" s="313">
        <f t="shared" si="1"/>
      </c>
      <c r="AD114" s="676"/>
      <c r="AE114" s="676"/>
      <c r="AF114" s="676"/>
      <c r="AG114" s="676"/>
      <c r="AH114" s="677"/>
      <c r="AJ114" s="243">
        <v>0</v>
      </c>
      <c r="AK114" s="75"/>
    </row>
    <row r="115" spans="2:37" s="36" customFormat="1" ht="37.5" customHeight="1">
      <c r="B115" s="56" t="s">
        <v>416</v>
      </c>
      <c r="C115" s="643" t="s">
        <v>403</v>
      </c>
      <c r="D115" s="644"/>
      <c r="E115" s="644"/>
      <c r="F115" s="645"/>
      <c r="G115" s="566" t="s">
        <v>461</v>
      </c>
      <c r="H115" s="567"/>
      <c r="I115" s="567"/>
      <c r="J115" s="567"/>
      <c r="K115" s="567"/>
      <c r="L115" s="567"/>
      <c r="M115" s="567"/>
      <c r="N115" s="567"/>
      <c r="O115" s="567"/>
      <c r="P115" s="567"/>
      <c r="Q115" s="567"/>
      <c r="R115" s="567"/>
      <c r="S115" s="567"/>
      <c r="T115" s="568"/>
      <c r="U115" s="344" t="s">
        <v>417</v>
      </c>
      <c r="V115" s="693"/>
      <c r="W115" s="313">
        <f t="shared" si="0"/>
        <v>664499</v>
      </c>
      <c r="X115" s="676"/>
      <c r="Y115" s="676"/>
      <c r="Z115" s="676"/>
      <c r="AA115" s="676"/>
      <c r="AB115" s="677"/>
      <c r="AC115" s="313">
        <f t="shared" si="1"/>
        <v>664499</v>
      </c>
      <c r="AD115" s="676"/>
      <c r="AE115" s="676"/>
      <c r="AF115" s="676"/>
      <c r="AG115" s="676"/>
      <c r="AH115" s="677"/>
      <c r="AJ115" s="16">
        <f>531600+132899</f>
        <v>664499</v>
      </c>
      <c r="AK115" s="35">
        <f>531600+132899</f>
        <v>664499</v>
      </c>
    </row>
    <row r="116" spans="2:37" s="12" customFormat="1" ht="24" customHeight="1">
      <c r="B116" s="25" t="s">
        <v>418</v>
      </c>
      <c r="C116" s="691" t="s">
        <v>419</v>
      </c>
      <c r="D116" s="692"/>
      <c r="E116" s="692"/>
      <c r="F116" s="645"/>
      <c r="G116" s="566" t="s">
        <v>462</v>
      </c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8"/>
      <c r="U116" s="344" t="s">
        <v>420</v>
      </c>
      <c r="V116" s="693"/>
      <c r="W116" s="313">
        <f aca="true" t="shared" si="2" ref="W116:W171">IF(AJ116&lt;=0,"",AJ116)</f>
      </c>
      <c r="X116" s="676"/>
      <c r="Y116" s="676"/>
      <c r="Z116" s="676"/>
      <c r="AA116" s="676"/>
      <c r="AB116" s="677"/>
      <c r="AC116" s="313">
        <f t="shared" si="1"/>
      </c>
      <c r="AD116" s="676"/>
      <c r="AE116" s="676"/>
      <c r="AF116" s="676"/>
      <c r="AG116" s="676"/>
      <c r="AH116" s="677"/>
      <c r="AJ116" s="243">
        <f>+AJ113+AJ114-AJ115</f>
        <v>0</v>
      </c>
      <c r="AK116" s="243">
        <f>+AK113+AK114-AK115</f>
        <v>0</v>
      </c>
    </row>
    <row r="117" spans="2:37" s="12" customFormat="1" ht="24" customHeight="1">
      <c r="B117" s="158" t="s">
        <v>421</v>
      </c>
      <c r="C117" s="691" t="s">
        <v>199</v>
      </c>
      <c r="D117" s="692"/>
      <c r="E117" s="692"/>
      <c r="F117" s="645"/>
      <c r="G117" s="566" t="s">
        <v>463</v>
      </c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568"/>
      <c r="U117" s="344" t="s">
        <v>422</v>
      </c>
      <c r="V117" s="693"/>
      <c r="W117" s="313">
        <f t="shared" si="2"/>
        <v>1751635</v>
      </c>
      <c r="X117" s="676"/>
      <c r="Y117" s="676"/>
      <c r="Z117" s="676"/>
      <c r="AA117" s="676"/>
      <c r="AB117" s="677"/>
      <c r="AC117" s="313">
        <f t="shared" si="1"/>
        <v>1751635</v>
      </c>
      <c r="AD117" s="676"/>
      <c r="AE117" s="676"/>
      <c r="AF117" s="676"/>
      <c r="AG117" s="676"/>
      <c r="AH117" s="677"/>
      <c r="AJ117" s="243">
        <v>1751635</v>
      </c>
      <c r="AK117" s="75">
        <v>1751635</v>
      </c>
    </row>
    <row r="118" spans="2:37" s="12" customFormat="1" ht="24" customHeight="1">
      <c r="B118" s="25" t="s">
        <v>423</v>
      </c>
      <c r="C118" s="687" t="s">
        <v>401</v>
      </c>
      <c r="D118" s="688"/>
      <c r="E118" s="688"/>
      <c r="F118" s="645"/>
      <c r="G118" s="566" t="s">
        <v>580</v>
      </c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568"/>
      <c r="U118" s="344" t="s">
        <v>424</v>
      </c>
      <c r="V118" s="693"/>
      <c r="W118" s="313">
        <f t="shared" si="2"/>
      </c>
      <c r="X118" s="676"/>
      <c r="Y118" s="676"/>
      <c r="Z118" s="676"/>
      <c r="AA118" s="676"/>
      <c r="AB118" s="677"/>
      <c r="AC118" s="313">
        <f t="shared" si="1"/>
      </c>
      <c r="AD118" s="676"/>
      <c r="AE118" s="676"/>
      <c r="AF118" s="676"/>
      <c r="AG118" s="676"/>
      <c r="AH118" s="677"/>
      <c r="AJ118" s="243"/>
      <c r="AK118" s="75"/>
    </row>
    <row r="119" spans="2:37" s="12" customFormat="1" ht="24" customHeight="1">
      <c r="B119" s="25" t="s">
        <v>425</v>
      </c>
      <c r="C119" s="687" t="s">
        <v>403</v>
      </c>
      <c r="D119" s="688"/>
      <c r="E119" s="688"/>
      <c r="F119" s="645"/>
      <c r="G119" s="566" t="s">
        <v>464</v>
      </c>
      <c r="H119" s="567"/>
      <c r="I119" s="567"/>
      <c r="J119" s="567"/>
      <c r="K119" s="567"/>
      <c r="L119" s="567"/>
      <c r="M119" s="567"/>
      <c r="N119" s="567"/>
      <c r="O119" s="567"/>
      <c r="P119" s="567"/>
      <c r="Q119" s="567"/>
      <c r="R119" s="567"/>
      <c r="S119" s="567"/>
      <c r="T119" s="568"/>
      <c r="U119" s="344" t="s">
        <v>429</v>
      </c>
      <c r="V119" s="693"/>
      <c r="W119" s="313">
        <f t="shared" si="2"/>
      </c>
      <c r="X119" s="676"/>
      <c r="Y119" s="676"/>
      <c r="Z119" s="676"/>
      <c r="AA119" s="676"/>
      <c r="AB119" s="677"/>
      <c r="AC119" s="313">
        <f t="shared" si="1"/>
      </c>
      <c r="AD119" s="676"/>
      <c r="AE119" s="676"/>
      <c r="AF119" s="676"/>
      <c r="AG119" s="676"/>
      <c r="AH119" s="677"/>
      <c r="AJ119" s="243"/>
      <c r="AK119" s="75"/>
    </row>
    <row r="120" spans="2:37" s="12" customFormat="1" ht="24" customHeight="1">
      <c r="B120" s="25" t="s">
        <v>426</v>
      </c>
      <c r="C120" s="687" t="s">
        <v>427</v>
      </c>
      <c r="D120" s="688"/>
      <c r="E120" s="688"/>
      <c r="F120" s="645"/>
      <c r="G120" s="566" t="s">
        <v>465</v>
      </c>
      <c r="H120" s="567"/>
      <c r="I120" s="567"/>
      <c r="J120" s="567"/>
      <c r="K120" s="567"/>
      <c r="L120" s="567"/>
      <c r="M120" s="567"/>
      <c r="N120" s="567"/>
      <c r="O120" s="567"/>
      <c r="P120" s="567"/>
      <c r="Q120" s="567"/>
      <c r="R120" s="567"/>
      <c r="S120" s="567"/>
      <c r="T120" s="568"/>
      <c r="U120" s="344" t="s">
        <v>430</v>
      </c>
      <c r="V120" s="693"/>
      <c r="W120" s="313">
        <f t="shared" si="2"/>
        <v>1751635</v>
      </c>
      <c r="X120" s="676"/>
      <c r="Y120" s="676"/>
      <c r="Z120" s="676"/>
      <c r="AA120" s="676"/>
      <c r="AB120" s="677"/>
      <c r="AC120" s="313">
        <f t="shared" si="1"/>
        <v>1751635</v>
      </c>
      <c r="AD120" s="676"/>
      <c r="AE120" s="676"/>
      <c r="AF120" s="676"/>
      <c r="AG120" s="676"/>
      <c r="AH120" s="677"/>
      <c r="AJ120" s="243">
        <f>+AJ117+AJ118-AJ119</f>
        <v>1751635</v>
      </c>
      <c r="AK120" s="243">
        <f>+AK117+AK118-AK119</f>
        <v>1751635</v>
      </c>
    </row>
    <row r="121" spans="2:37" s="12" customFormat="1" ht="29.25" customHeight="1">
      <c r="B121" s="25"/>
      <c r="C121" s="687"/>
      <c r="D121" s="688"/>
      <c r="E121" s="688"/>
      <c r="F121" s="645"/>
      <c r="G121" s="646" t="s">
        <v>546</v>
      </c>
      <c r="H121" s="680"/>
      <c r="I121" s="680"/>
      <c r="J121" s="680"/>
      <c r="K121" s="680"/>
      <c r="L121" s="680"/>
      <c r="M121" s="680"/>
      <c r="N121" s="680"/>
      <c r="O121" s="680"/>
      <c r="P121" s="680"/>
      <c r="Q121" s="680"/>
      <c r="R121" s="680"/>
      <c r="S121" s="680"/>
      <c r="T121" s="681"/>
      <c r="U121" s="344"/>
      <c r="V121" s="693"/>
      <c r="W121" s="313">
        <f t="shared" si="2"/>
      </c>
      <c r="X121" s="676"/>
      <c r="Y121" s="676"/>
      <c r="Z121" s="676"/>
      <c r="AA121" s="676"/>
      <c r="AB121" s="677"/>
      <c r="AC121" s="313">
        <f t="shared" si="1"/>
      </c>
      <c r="AD121" s="676"/>
      <c r="AE121" s="676"/>
      <c r="AF121" s="676"/>
      <c r="AG121" s="676"/>
      <c r="AH121" s="677"/>
      <c r="AJ121" s="75"/>
      <c r="AK121" s="75"/>
    </row>
    <row r="122" spans="2:37" s="12" customFormat="1" ht="15" customHeight="1">
      <c r="B122" s="158" t="s">
        <v>18</v>
      </c>
      <c r="C122" s="696" t="s">
        <v>206</v>
      </c>
      <c r="D122" s="688"/>
      <c r="E122" s="688"/>
      <c r="F122" s="645"/>
      <c r="G122" s="566" t="s">
        <v>466</v>
      </c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567"/>
      <c r="T122" s="568"/>
      <c r="U122" s="344" t="s">
        <v>428</v>
      </c>
      <c r="V122" s="693"/>
      <c r="W122" s="313">
        <f t="shared" si="2"/>
      </c>
      <c r="X122" s="676"/>
      <c r="Y122" s="676"/>
      <c r="Z122" s="676"/>
      <c r="AA122" s="676"/>
      <c r="AB122" s="677"/>
      <c r="AC122" s="313">
        <f t="shared" si="1"/>
      </c>
      <c r="AD122" s="676"/>
      <c r="AE122" s="676"/>
      <c r="AF122" s="676"/>
      <c r="AG122" s="676"/>
      <c r="AH122" s="677"/>
      <c r="AJ122" s="75"/>
      <c r="AK122" s="75"/>
    </row>
    <row r="123" spans="2:37" s="36" customFormat="1" ht="15" customHeight="1">
      <c r="B123" s="154" t="s">
        <v>20</v>
      </c>
      <c r="C123" s="697" t="s">
        <v>169</v>
      </c>
      <c r="D123" s="690"/>
      <c r="E123" s="690"/>
      <c r="F123" s="645"/>
      <c r="G123" s="566" t="s">
        <v>467</v>
      </c>
      <c r="H123" s="567"/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8"/>
      <c r="U123" s="344" t="s">
        <v>431</v>
      </c>
      <c r="V123" s="693"/>
      <c r="W123" s="313">
        <f t="shared" si="2"/>
      </c>
      <c r="X123" s="676"/>
      <c r="Y123" s="676"/>
      <c r="Z123" s="676"/>
      <c r="AA123" s="676"/>
      <c r="AB123" s="677"/>
      <c r="AC123" s="313">
        <f t="shared" si="1"/>
      </c>
      <c r="AD123" s="676"/>
      <c r="AE123" s="676"/>
      <c r="AF123" s="676"/>
      <c r="AG123" s="676"/>
      <c r="AH123" s="677"/>
      <c r="AJ123" s="35"/>
      <c r="AK123" s="35"/>
    </row>
    <row r="124" spans="2:37" s="12" customFormat="1" ht="38.25" customHeight="1">
      <c r="B124" s="158" t="s">
        <v>22</v>
      </c>
      <c r="C124" s="687">
        <v>18</v>
      </c>
      <c r="D124" s="688"/>
      <c r="E124" s="688"/>
      <c r="F124" s="645"/>
      <c r="G124" s="566" t="s">
        <v>468</v>
      </c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  <c r="T124" s="568"/>
      <c r="U124" s="344" t="s">
        <v>432</v>
      </c>
      <c r="V124" s="693"/>
      <c r="W124" s="313">
        <f t="shared" si="2"/>
      </c>
      <c r="X124" s="676"/>
      <c r="Y124" s="676"/>
      <c r="Z124" s="676"/>
      <c r="AA124" s="676"/>
      <c r="AB124" s="677"/>
      <c r="AC124" s="313">
        <f t="shared" si="1"/>
      </c>
      <c r="AD124" s="676"/>
      <c r="AE124" s="676"/>
      <c r="AF124" s="676"/>
      <c r="AG124" s="676"/>
      <c r="AH124" s="677"/>
      <c r="AJ124" s="26"/>
      <c r="AK124" s="26"/>
    </row>
    <row r="125" spans="2:37" s="12" customFormat="1" ht="15" customHeight="1">
      <c r="B125" s="25"/>
      <c r="C125" s="687"/>
      <c r="D125" s="688"/>
      <c r="E125" s="688"/>
      <c r="F125" s="645"/>
      <c r="G125" s="646" t="s">
        <v>469</v>
      </c>
      <c r="H125" s="680"/>
      <c r="I125" s="680"/>
      <c r="J125" s="680"/>
      <c r="K125" s="680"/>
      <c r="L125" s="680"/>
      <c r="M125" s="680"/>
      <c r="N125" s="680"/>
      <c r="O125" s="680"/>
      <c r="P125" s="680"/>
      <c r="Q125" s="680"/>
      <c r="R125" s="680"/>
      <c r="S125" s="680"/>
      <c r="T125" s="681"/>
      <c r="U125" s="344"/>
      <c r="V125" s="693"/>
      <c r="W125" s="313">
        <f t="shared" si="2"/>
      </c>
      <c r="X125" s="676"/>
      <c r="Y125" s="676"/>
      <c r="Z125" s="676"/>
      <c r="AA125" s="676"/>
      <c r="AB125" s="677"/>
      <c r="AC125" s="313">
        <f t="shared" si="1"/>
      </c>
      <c r="AD125" s="676"/>
      <c r="AE125" s="676"/>
      <c r="AF125" s="676"/>
      <c r="AG125" s="676"/>
      <c r="AH125" s="677"/>
      <c r="AJ125" s="26"/>
      <c r="AK125" s="26"/>
    </row>
    <row r="126" spans="2:37" s="12" customFormat="1" ht="24" customHeight="1">
      <c r="B126" s="158" t="s">
        <v>24</v>
      </c>
      <c r="C126" s="696" t="s">
        <v>175</v>
      </c>
      <c r="D126" s="688"/>
      <c r="E126" s="688"/>
      <c r="F126" s="645"/>
      <c r="G126" s="566" t="s">
        <v>470</v>
      </c>
      <c r="H126" s="567"/>
      <c r="I126" s="567"/>
      <c r="J126" s="567"/>
      <c r="K126" s="567"/>
      <c r="L126" s="567"/>
      <c r="M126" s="567"/>
      <c r="N126" s="567"/>
      <c r="O126" s="567"/>
      <c r="P126" s="567"/>
      <c r="Q126" s="567"/>
      <c r="R126" s="567"/>
      <c r="S126" s="567"/>
      <c r="T126" s="568"/>
      <c r="U126" s="344" t="s">
        <v>433</v>
      </c>
      <c r="V126" s="693"/>
      <c r="W126" s="313">
        <f t="shared" si="2"/>
      </c>
      <c r="X126" s="676"/>
      <c r="Y126" s="676"/>
      <c r="Z126" s="676"/>
      <c r="AA126" s="676"/>
      <c r="AB126" s="677"/>
      <c r="AC126" s="313">
        <f t="shared" si="1"/>
      </c>
      <c r="AD126" s="676"/>
      <c r="AE126" s="676"/>
      <c r="AF126" s="676"/>
      <c r="AG126" s="676"/>
      <c r="AH126" s="677"/>
      <c r="AJ126" s="26"/>
      <c r="AK126" s="26"/>
    </row>
    <row r="127" spans="2:37" s="37" customFormat="1" ht="24" customHeight="1">
      <c r="B127" s="56" t="s">
        <v>434</v>
      </c>
      <c r="C127" s="694" t="s">
        <v>435</v>
      </c>
      <c r="D127" s="695"/>
      <c r="E127" s="695"/>
      <c r="F127" s="645"/>
      <c r="G127" s="566" t="s">
        <v>581</v>
      </c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  <c r="T127" s="568"/>
      <c r="U127" s="344" t="s">
        <v>436</v>
      </c>
      <c r="V127" s="693"/>
      <c r="W127" s="313">
        <f t="shared" si="2"/>
      </c>
      <c r="X127" s="676"/>
      <c r="Y127" s="676"/>
      <c r="Z127" s="676"/>
      <c r="AA127" s="676"/>
      <c r="AB127" s="677"/>
      <c r="AC127" s="313">
        <f t="shared" si="1"/>
      </c>
      <c r="AD127" s="676"/>
      <c r="AE127" s="676"/>
      <c r="AF127" s="676"/>
      <c r="AG127" s="676"/>
      <c r="AH127" s="677"/>
      <c r="AJ127" s="35"/>
      <c r="AK127" s="35"/>
    </row>
    <row r="128" spans="2:37" s="12" customFormat="1" ht="24" customHeight="1">
      <c r="B128" s="25" t="s">
        <v>437</v>
      </c>
      <c r="C128" s="687" t="s">
        <v>438</v>
      </c>
      <c r="D128" s="688"/>
      <c r="E128" s="688"/>
      <c r="F128" s="645"/>
      <c r="G128" s="566" t="s">
        <v>471</v>
      </c>
      <c r="H128" s="567"/>
      <c r="I128" s="567"/>
      <c r="J128" s="567"/>
      <c r="K128" s="567"/>
      <c r="L128" s="567"/>
      <c r="M128" s="567"/>
      <c r="N128" s="567"/>
      <c r="O128" s="567"/>
      <c r="P128" s="567"/>
      <c r="Q128" s="567"/>
      <c r="R128" s="567"/>
      <c r="S128" s="567"/>
      <c r="T128" s="568"/>
      <c r="U128" s="344" t="s">
        <v>439</v>
      </c>
      <c r="V128" s="693"/>
      <c r="W128" s="313">
        <f t="shared" si="2"/>
      </c>
      <c r="X128" s="676"/>
      <c r="Y128" s="676"/>
      <c r="Z128" s="676"/>
      <c r="AA128" s="676"/>
      <c r="AB128" s="677"/>
      <c r="AC128" s="313">
        <f t="shared" si="1"/>
      </c>
      <c r="AD128" s="676"/>
      <c r="AE128" s="676"/>
      <c r="AF128" s="676"/>
      <c r="AG128" s="676"/>
      <c r="AH128" s="677"/>
      <c r="AI128" s="77"/>
      <c r="AJ128" s="75"/>
      <c r="AK128" s="75"/>
    </row>
    <row r="129" spans="2:37" s="12" customFormat="1" ht="24" customHeight="1">
      <c r="B129" s="25" t="s">
        <v>440</v>
      </c>
      <c r="C129" s="687" t="s">
        <v>441</v>
      </c>
      <c r="D129" s="688"/>
      <c r="E129" s="688"/>
      <c r="F129" s="645"/>
      <c r="G129" s="566" t="s">
        <v>472</v>
      </c>
      <c r="H129" s="567"/>
      <c r="I129" s="567"/>
      <c r="J129" s="567"/>
      <c r="K129" s="567"/>
      <c r="L129" s="567"/>
      <c r="M129" s="567"/>
      <c r="N129" s="567"/>
      <c r="O129" s="567"/>
      <c r="P129" s="567"/>
      <c r="Q129" s="567"/>
      <c r="R129" s="567"/>
      <c r="S129" s="567"/>
      <c r="T129" s="568"/>
      <c r="U129" s="344" t="s">
        <v>442</v>
      </c>
      <c r="V129" s="693"/>
      <c r="W129" s="313">
        <f t="shared" si="2"/>
      </c>
      <c r="X129" s="676"/>
      <c r="Y129" s="676"/>
      <c r="Z129" s="676"/>
      <c r="AA129" s="676"/>
      <c r="AB129" s="677"/>
      <c r="AC129" s="313">
        <f t="shared" si="1"/>
      </c>
      <c r="AD129" s="676"/>
      <c r="AE129" s="676"/>
      <c r="AF129" s="676"/>
      <c r="AG129" s="676"/>
      <c r="AH129" s="677"/>
      <c r="AI129" s="77"/>
      <c r="AJ129" s="75"/>
      <c r="AK129" s="75"/>
    </row>
    <row r="130" spans="2:37" s="12" customFormat="1" ht="24" customHeight="1">
      <c r="B130" s="25"/>
      <c r="C130" s="687"/>
      <c r="D130" s="688"/>
      <c r="E130" s="688"/>
      <c r="F130" s="645"/>
      <c r="G130" s="646" t="s">
        <v>443</v>
      </c>
      <c r="H130" s="680"/>
      <c r="I130" s="680"/>
      <c r="J130" s="680"/>
      <c r="K130" s="680"/>
      <c r="L130" s="680"/>
      <c r="M130" s="680"/>
      <c r="N130" s="680"/>
      <c r="O130" s="680"/>
      <c r="P130" s="680"/>
      <c r="Q130" s="680"/>
      <c r="R130" s="680"/>
      <c r="S130" s="680"/>
      <c r="T130" s="681"/>
      <c r="U130" s="344"/>
      <c r="V130" s="482"/>
      <c r="W130" s="313">
        <f t="shared" si="2"/>
      </c>
      <c r="X130" s="676"/>
      <c r="Y130" s="676"/>
      <c r="Z130" s="676"/>
      <c r="AA130" s="676"/>
      <c r="AB130" s="677"/>
      <c r="AC130" s="313">
        <f t="shared" si="1"/>
      </c>
      <c r="AD130" s="676"/>
      <c r="AE130" s="676"/>
      <c r="AF130" s="676"/>
      <c r="AG130" s="676"/>
      <c r="AH130" s="677"/>
      <c r="AI130" s="77"/>
      <c r="AJ130" s="75"/>
      <c r="AK130" s="75"/>
    </row>
    <row r="131" spans="2:37" s="12" customFormat="1" ht="24" customHeight="1">
      <c r="B131" s="158" t="s">
        <v>27</v>
      </c>
      <c r="C131" s="687">
        <v>280</v>
      </c>
      <c r="D131" s="688"/>
      <c r="E131" s="688"/>
      <c r="F131" s="645"/>
      <c r="G131" s="566" t="s">
        <v>475</v>
      </c>
      <c r="H131" s="567"/>
      <c r="I131" s="567"/>
      <c r="J131" s="567"/>
      <c r="K131" s="567"/>
      <c r="L131" s="567"/>
      <c r="M131" s="567"/>
      <c r="N131" s="567"/>
      <c r="O131" s="567"/>
      <c r="P131" s="567"/>
      <c r="Q131" s="567"/>
      <c r="R131" s="567"/>
      <c r="S131" s="567"/>
      <c r="T131" s="568"/>
      <c r="U131" s="569">
        <v>624</v>
      </c>
      <c r="V131" s="570"/>
      <c r="W131" s="313">
        <f t="shared" si="2"/>
        <v>1016423</v>
      </c>
      <c r="X131" s="676"/>
      <c r="Y131" s="676"/>
      <c r="Z131" s="676"/>
      <c r="AA131" s="676"/>
      <c r="AB131" s="677"/>
      <c r="AC131" s="313">
        <f t="shared" si="1"/>
        <v>1016423</v>
      </c>
      <c r="AD131" s="676"/>
      <c r="AE131" s="676"/>
      <c r="AF131" s="676"/>
      <c r="AG131" s="676"/>
      <c r="AH131" s="677"/>
      <c r="AI131" s="77"/>
      <c r="AJ131" s="75">
        <v>1016423</v>
      </c>
      <c r="AK131" s="75">
        <v>1016423</v>
      </c>
    </row>
    <row r="132" spans="2:37" s="36" customFormat="1" ht="24" customHeight="1">
      <c r="B132" s="154" t="s">
        <v>28</v>
      </c>
      <c r="C132" s="643" t="s">
        <v>476</v>
      </c>
      <c r="D132" s="644"/>
      <c r="E132" s="644"/>
      <c r="F132" s="645"/>
      <c r="G132" s="566" t="s">
        <v>477</v>
      </c>
      <c r="H132" s="567"/>
      <c r="I132" s="567"/>
      <c r="J132" s="567"/>
      <c r="K132" s="567"/>
      <c r="L132" s="567"/>
      <c r="M132" s="567"/>
      <c r="N132" s="567"/>
      <c r="O132" s="567"/>
      <c r="P132" s="567"/>
      <c r="Q132" s="567"/>
      <c r="R132" s="567"/>
      <c r="S132" s="567"/>
      <c r="T132" s="568"/>
      <c r="U132" s="569">
        <v>625</v>
      </c>
      <c r="V132" s="570"/>
      <c r="W132" s="313">
        <f t="shared" si="2"/>
        <v>712100</v>
      </c>
      <c r="X132" s="676"/>
      <c r="Y132" s="676"/>
      <c r="Z132" s="676"/>
      <c r="AA132" s="676"/>
      <c r="AB132" s="677"/>
      <c r="AC132" s="313">
        <f t="shared" si="1"/>
        <v>712100</v>
      </c>
      <c r="AD132" s="676"/>
      <c r="AE132" s="676"/>
      <c r="AF132" s="676"/>
      <c r="AG132" s="676"/>
      <c r="AH132" s="677"/>
      <c r="AJ132" s="242">
        <v>712100</v>
      </c>
      <c r="AK132" s="35">
        <v>712100</v>
      </c>
    </row>
    <row r="133" spans="2:37" s="12" customFormat="1" ht="24" customHeight="1">
      <c r="B133" s="158" t="s">
        <v>478</v>
      </c>
      <c r="C133" s="691" t="s">
        <v>479</v>
      </c>
      <c r="D133" s="692"/>
      <c r="E133" s="692"/>
      <c r="F133" s="645"/>
      <c r="G133" s="566" t="s">
        <v>480</v>
      </c>
      <c r="H133" s="567"/>
      <c r="I133" s="567"/>
      <c r="J133" s="567"/>
      <c r="K133" s="567"/>
      <c r="L133" s="567"/>
      <c r="M133" s="567"/>
      <c r="N133" s="567"/>
      <c r="O133" s="567"/>
      <c r="P133" s="567"/>
      <c r="Q133" s="567"/>
      <c r="R133" s="567"/>
      <c r="S133" s="567"/>
      <c r="T133" s="568"/>
      <c r="U133" s="569">
        <v>626</v>
      </c>
      <c r="V133" s="570"/>
      <c r="W133" s="313">
        <f t="shared" si="2"/>
      </c>
      <c r="X133" s="676"/>
      <c r="Y133" s="676"/>
      <c r="Z133" s="676"/>
      <c r="AA133" s="676"/>
      <c r="AB133" s="677"/>
      <c r="AC133" s="313">
        <f t="shared" si="1"/>
      </c>
      <c r="AD133" s="676"/>
      <c r="AE133" s="676"/>
      <c r="AF133" s="676"/>
      <c r="AG133" s="676"/>
      <c r="AH133" s="677"/>
      <c r="AJ133" s="243"/>
      <c r="AK133" s="75"/>
    </row>
    <row r="134" spans="2:37" s="12" customFormat="1" ht="24" customHeight="1">
      <c r="B134" s="158" t="s">
        <v>481</v>
      </c>
      <c r="C134" s="691" t="s">
        <v>482</v>
      </c>
      <c r="D134" s="692"/>
      <c r="E134" s="692"/>
      <c r="F134" s="701"/>
      <c r="G134" s="566" t="s">
        <v>483</v>
      </c>
      <c r="H134" s="567"/>
      <c r="I134" s="567"/>
      <c r="J134" s="567"/>
      <c r="K134" s="567"/>
      <c r="L134" s="567"/>
      <c r="M134" s="567"/>
      <c r="N134" s="567"/>
      <c r="O134" s="567"/>
      <c r="P134" s="567"/>
      <c r="Q134" s="567"/>
      <c r="R134" s="567"/>
      <c r="S134" s="567"/>
      <c r="T134" s="568"/>
      <c r="U134" s="569">
        <v>627</v>
      </c>
      <c r="V134" s="570"/>
      <c r="W134" s="313">
        <f t="shared" si="2"/>
        <v>46457</v>
      </c>
      <c r="X134" s="676"/>
      <c r="Y134" s="676"/>
      <c r="Z134" s="676"/>
      <c r="AA134" s="676"/>
      <c r="AB134" s="677"/>
      <c r="AC134" s="313">
        <f t="shared" si="1"/>
        <v>46457</v>
      </c>
      <c r="AD134" s="676"/>
      <c r="AE134" s="676"/>
      <c r="AF134" s="676"/>
      <c r="AG134" s="676"/>
      <c r="AH134" s="677"/>
      <c r="AJ134" s="243">
        <v>46457</v>
      </c>
      <c r="AK134" s="75">
        <v>46457</v>
      </c>
    </row>
    <row r="135" spans="2:37" s="12" customFormat="1" ht="24" customHeight="1">
      <c r="B135" s="158" t="s">
        <v>484</v>
      </c>
      <c r="C135" s="691" t="s">
        <v>485</v>
      </c>
      <c r="D135" s="692"/>
      <c r="E135" s="692"/>
      <c r="F135" s="701"/>
      <c r="G135" s="566" t="s">
        <v>486</v>
      </c>
      <c r="H135" s="567"/>
      <c r="I135" s="567"/>
      <c r="J135" s="567"/>
      <c r="K135" s="567"/>
      <c r="L135" s="567"/>
      <c r="M135" s="567"/>
      <c r="N135" s="567"/>
      <c r="O135" s="567"/>
      <c r="P135" s="567"/>
      <c r="Q135" s="567"/>
      <c r="R135" s="567"/>
      <c r="S135" s="567"/>
      <c r="T135" s="568"/>
      <c r="U135" s="569">
        <v>628</v>
      </c>
      <c r="V135" s="570"/>
      <c r="W135" s="313">
        <f t="shared" si="2"/>
        <v>253090</v>
      </c>
      <c r="X135" s="676"/>
      <c r="Y135" s="676"/>
      <c r="Z135" s="676"/>
      <c r="AA135" s="676"/>
      <c r="AB135" s="677"/>
      <c r="AC135" s="313">
        <f t="shared" si="1"/>
        <v>253090</v>
      </c>
      <c r="AD135" s="676"/>
      <c r="AE135" s="676"/>
      <c r="AF135" s="676"/>
      <c r="AG135" s="676"/>
      <c r="AH135" s="677"/>
      <c r="AJ135" s="243">
        <v>253090</v>
      </c>
      <c r="AK135" s="75">
        <v>253090</v>
      </c>
    </row>
    <row r="136" spans="2:37" s="37" customFormat="1" ht="15" customHeight="1">
      <c r="B136" s="56"/>
      <c r="C136" s="643"/>
      <c r="D136" s="644"/>
      <c r="E136" s="644"/>
      <c r="F136" s="702"/>
      <c r="G136" s="646" t="s">
        <v>487</v>
      </c>
      <c r="H136" s="680"/>
      <c r="I136" s="680"/>
      <c r="J136" s="680"/>
      <c r="K136" s="680"/>
      <c r="L136" s="680"/>
      <c r="M136" s="680"/>
      <c r="N136" s="680"/>
      <c r="O136" s="680"/>
      <c r="P136" s="680"/>
      <c r="Q136" s="680"/>
      <c r="R136" s="680"/>
      <c r="S136" s="680"/>
      <c r="T136" s="681"/>
      <c r="U136" s="569"/>
      <c r="V136" s="570"/>
      <c r="W136" s="313">
        <f t="shared" si="2"/>
      </c>
      <c r="X136" s="676"/>
      <c r="Y136" s="676"/>
      <c r="Z136" s="676"/>
      <c r="AA136" s="676"/>
      <c r="AB136" s="677"/>
      <c r="AC136" s="313">
        <f t="shared" si="1"/>
      </c>
      <c r="AD136" s="676"/>
      <c r="AE136" s="676"/>
      <c r="AF136" s="676"/>
      <c r="AG136" s="676"/>
      <c r="AH136" s="677"/>
      <c r="AJ136" s="244"/>
      <c r="AK136" s="35"/>
    </row>
    <row r="137" spans="2:37" s="12" customFormat="1" ht="24" customHeight="1">
      <c r="B137" s="25"/>
      <c r="C137" s="691"/>
      <c r="D137" s="692"/>
      <c r="E137" s="692"/>
      <c r="F137" s="701"/>
      <c r="G137" s="646" t="s">
        <v>488</v>
      </c>
      <c r="H137" s="680"/>
      <c r="I137" s="680"/>
      <c r="J137" s="680"/>
      <c r="K137" s="680"/>
      <c r="L137" s="680"/>
      <c r="M137" s="680"/>
      <c r="N137" s="680"/>
      <c r="O137" s="680"/>
      <c r="P137" s="680"/>
      <c r="Q137" s="680"/>
      <c r="R137" s="680"/>
      <c r="S137" s="680"/>
      <c r="T137" s="681"/>
      <c r="U137" s="569"/>
      <c r="V137" s="570"/>
      <c r="W137" s="313">
        <f t="shared" si="2"/>
      </c>
      <c r="X137" s="676"/>
      <c r="Y137" s="676"/>
      <c r="Z137" s="676"/>
      <c r="AA137" s="676"/>
      <c r="AB137" s="677"/>
      <c r="AC137" s="313">
        <f t="shared" si="1"/>
      </c>
      <c r="AD137" s="676"/>
      <c r="AE137" s="676"/>
      <c r="AF137" s="676"/>
      <c r="AG137" s="676"/>
      <c r="AH137" s="677"/>
      <c r="AJ137" s="244"/>
      <c r="AK137" s="75"/>
    </row>
    <row r="138" spans="2:37" s="12" customFormat="1" ht="24" customHeight="1">
      <c r="B138" s="158" t="s">
        <v>489</v>
      </c>
      <c r="C138" s="691" t="s">
        <v>490</v>
      </c>
      <c r="D138" s="692"/>
      <c r="E138" s="692"/>
      <c r="F138" s="701"/>
      <c r="G138" s="566" t="s">
        <v>491</v>
      </c>
      <c r="H138" s="567"/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  <c r="S138" s="567"/>
      <c r="T138" s="568"/>
      <c r="U138" s="569">
        <v>629</v>
      </c>
      <c r="V138" s="570"/>
      <c r="W138" s="313">
        <f t="shared" si="2"/>
        <v>5251590</v>
      </c>
      <c r="X138" s="676"/>
      <c r="Y138" s="676"/>
      <c r="Z138" s="676"/>
      <c r="AA138" s="676"/>
      <c r="AB138" s="677"/>
      <c r="AC138" s="313">
        <f t="shared" si="1"/>
        <v>5251590</v>
      </c>
      <c r="AD138" s="676"/>
      <c r="AE138" s="676"/>
      <c r="AF138" s="676"/>
      <c r="AG138" s="676"/>
      <c r="AH138" s="677"/>
      <c r="AJ138" s="243">
        <v>5251590</v>
      </c>
      <c r="AK138" s="75">
        <v>5251590</v>
      </c>
    </row>
    <row r="139" spans="2:37" s="12" customFormat="1" ht="24" customHeight="1">
      <c r="B139" s="158" t="s">
        <v>492</v>
      </c>
      <c r="C139" s="691" t="s">
        <v>490</v>
      </c>
      <c r="D139" s="692"/>
      <c r="E139" s="692"/>
      <c r="F139" s="701"/>
      <c r="G139" s="566" t="s">
        <v>493</v>
      </c>
      <c r="H139" s="567"/>
      <c r="I139" s="567"/>
      <c r="J139" s="567"/>
      <c r="K139" s="567"/>
      <c r="L139" s="567"/>
      <c r="M139" s="567"/>
      <c r="N139" s="567"/>
      <c r="O139" s="567"/>
      <c r="P139" s="567"/>
      <c r="Q139" s="567"/>
      <c r="R139" s="567"/>
      <c r="S139" s="567"/>
      <c r="T139" s="568"/>
      <c r="U139" s="569">
        <v>630</v>
      </c>
      <c r="V139" s="570"/>
      <c r="W139" s="313">
        <f t="shared" si="2"/>
      </c>
      <c r="X139" s="676"/>
      <c r="Y139" s="676"/>
      <c r="Z139" s="676"/>
      <c r="AA139" s="676"/>
      <c r="AB139" s="677"/>
      <c r="AC139" s="313">
        <f t="shared" si="1"/>
      </c>
      <c r="AD139" s="676"/>
      <c r="AE139" s="676"/>
      <c r="AF139" s="676"/>
      <c r="AG139" s="676"/>
      <c r="AH139" s="677"/>
      <c r="AJ139" s="243"/>
      <c r="AK139" s="75"/>
    </row>
    <row r="140" spans="2:37" s="12" customFormat="1" ht="38.25" customHeight="1">
      <c r="B140" s="158" t="s">
        <v>494</v>
      </c>
      <c r="C140" s="691" t="s">
        <v>490</v>
      </c>
      <c r="D140" s="692"/>
      <c r="E140" s="692"/>
      <c r="F140" s="701"/>
      <c r="G140" s="566" t="s">
        <v>547</v>
      </c>
      <c r="H140" s="567"/>
      <c r="I140" s="567"/>
      <c r="J140" s="567"/>
      <c r="K140" s="567"/>
      <c r="L140" s="567"/>
      <c r="M140" s="567"/>
      <c r="N140" s="567"/>
      <c r="O140" s="567"/>
      <c r="P140" s="567"/>
      <c r="Q140" s="567"/>
      <c r="R140" s="567"/>
      <c r="S140" s="567"/>
      <c r="T140" s="568"/>
      <c r="U140" s="569">
        <v>631</v>
      </c>
      <c r="V140" s="570"/>
      <c r="W140" s="313">
        <f t="shared" si="2"/>
        <v>494731</v>
      </c>
      <c r="X140" s="676"/>
      <c r="Y140" s="676"/>
      <c r="Z140" s="676"/>
      <c r="AA140" s="676"/>
      <c r="AB140" s="677"/>
      <c r="AC140" s="313">
        <f t="shared" si="1"/>
        <v>494731</v>
      </c>
      <c r="AD140" s="676"/>
      <c r="AE140" s="676"/>
      <c r="AF140" s="676"/>
      <c r="AG140" s="676"/>
      <c r="AH140" s="677"/>
      <c r="AJ140" s="243">
        <v>494731</v>
      </c>
      <c r="AK140" s="75">
        <v>494731</v>
      </c>
    </row>
    <row r="141" spans="2:37" s="12" customFormat="1" ht="24" customHeight="1">
      <c r="B141" s="158" t="s">
        <v>495</v>
      </c>
      <c r="C141" s="691" t="s">
        <v>490</v>
      </c>
      <c r="D141" s="692"/>
      <c r="E141" s="692"/>
      <c r="F141" s="701"/>
      <c r="G141" s="566" t="s">
        <v>496</v>
      </c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8"/>
      <c r="U141" s="569">
        <v>632</v>
      </c>
      <c r="V141" s="570"/>
      <c r="W141" s="313">
        <f t="shared" si="2"/>
        <v>790412</v>
      </c>
      <c r="X141" s="676"/>
      <c r="Y141" s="676"/>
      <c r="Z141" s="676"/>
      <c r="AA141" s="676"/>
      <c r="AB141" s="677"/>
      <c r="AC141" s="313">
        <f t="shared" si="1"/>
        <v>790412</v>
      </c>
      <c r="AD141" s="676"/>
      <c r="AE141" s="676"/>
      <c r="AF141" s="676"/>
      <c r="AG141" s="676"/>
      <c r="AH141" s="677"/>
      <c r="AJ141" s="243">
        <v>790412</v>
      </c>
      <c r="AK141" s="75">
        <v>790412</v>
      </c>
    </row>
    <row r="142" spans="2:37" s="37" customFormat="1" ht="15" customHeight="1">
      <c r="B142" s="56"/>
      <c r="C142" s="643"/>
      <c r="D142" s="644"/>
      <c r="E142" s="644"/>
      <c r="F142" s="702"/>
      <c r="G142" s="646" t="s">
        <v>444</v>
      </c>
      <c r="H142" s="680"/>
      <c r="I142" s="680"/>
      <c r="J142" s="680"/>
      <c r="K142" s="680"/>
      <c r="L142" s="680"/>
      <c r="M142" s="680"/>
      <c r="N142" s="680"/>
      <c r="O142" s="680"/>
      <c r="P142" s="680"/>
      <c r="Q142" s="680"/>
      <c r="R142" s="680"/>
      <c r="S142" s="680"/>
      <c r="T142" s="681"/>
      <c r="U142" s="590"/>
      <c r="V142" s="591"/>
      <c r="W142" s="313">
        <f t="shared" si="2"/>
      </c>
      <c r="X142" s="676"/>
      <c r="Y142" s="676"/>
      <c r="Z142" s="676"/>
      <c r="AA142" s="676"/>
      <c r="AB142" s="677"/>
      <c r="AC142" s="313">
        <f t="shared" si="1"/>
      </c>
      <c r="AD142" s="676"/>
      <c r="AE142" s="676"/>
      <c r="AF142" s="676"/>
      <c r="AG142" s="676"/>
      <c r="AH142" s="677"/>
      <c r="AJ142" s="244"/>
      <c r="AK142" s="35"/>
    </row>
    <row r="143" spans="2:37" s="12" customFormat="1" ht="22.5" customHeight="1">
      <c r="B143" s="158" t="s">
        <v>497</v>
      </c>
      <c r="C143" s="691" t="s">
        <v>498</v>
      </c>
      <c r="D143" s="692"/>
      <c r="E143" s="692"/>
      <c r="F143" s="701"/>
      <c r="G143" s="566" t="s">
        <v>499</v>
      </c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8"/>
      <c r="U143" s="569">
        <v>633</v>
      </c>
      <c r="V143" s="570"/>
      <c r="W143" s="313">
        <f t="shared" si="2"/>
      </c>
      <c r="X143" s="676"/>
      <c r="Y143" s="676"/>
      <c r="Z143" s="676"/>
      <c r="AA143" s="676"/>
      <c r="AB143" s="677"/>
      <c r="AC143" s="313">
        <f t="shared" si="1"/>
      </c>
      <c r="AD143" s="676"/>
      <c r="AE143" s="676"/>
      <c r="AF143" s="676"/>
      <c r="AG143" s="676"/>
      <c r="AH143" s="677"/>
      <c r="AJ143" s="243"/>
      <c r="AK143" s="75"/>
    </row>
    <row r="144" spans="2:37" s="12" customFormat="1" ht="22.5" customHeight="1">
      <c r="B144" s="158" t="s">
        <v>500</v>
      </c>
      <c r="C144" s="691" t="s">
        <v>498</v>
      </c>
      <c r="D144" s="692"/>
      <c r="E144" s="692"/>
      <c r="F144" s="645"/>
      <c r="G144" s="566" t="s">
        <v>501</v>
      </c>
      <c r="H144" s="567"/>
      <c r="I144" s="567"/>
      <c r="J144" s="567"/>
      <c r="K144" s="567"/>
      <c r="L144" s="567"/>
      <c r="M144" s="567"/>
      <c r="N144" s="567"/>
      <c r="O144" s="567"/>
      <c r="P144" s="567"/>
      <c r="Q144" s="567"/>
      <c r="R144" s="567"/>
      <c r="S144" s="567"/>
      <c r="T144" s="568"/>
      <c r="U144" s="569">
        <v>634</v>
      </c>
      <c r="V144" s="570"/>
      <c r="W144" s="313">
        <f t="shared" si="2"/>
      </c>
      <c r="X144" s="676"/>
      <c r="Y144" s="676"/>
      <c r="Z144" s="676"/>
      <c r="AA144" s="676"/>
      <c r="AB144" s="677"/>
      <c r="AC144" s="313">
        <f t="shared" si="1"/>
      </c>
      <c r="AD144" s="676"/>
      <c r="AE144" s="676"/>
      <c r="AF144" s="676"/>
      <c r="AG144" s="676"/>
      <c r="AH144" s="677"/>
      <c r="AJ144" s="243"/>
      <c r="AK144" s="75"/>
    </row>
    <row r="145" spans="2:37" s="12" customFormat="1" ht="22.5" customHeight="1">
      <c r="B145" s="158" t="s">
        <v>502</v>
      </c>
      <c r="C145" s="691" t="s">
        <v>498</v>
      </c>
      <c r="D145" s="692"/>
      <c r="E145" s="692"/>
      <c r="F145" s="645"/>
      <c r="G145" s="566" t="s">
        <v>503</v>
      </c>
      <c r="H145" s="567"/>
      <c r="I145" s="567"/>
      <c r="J145" s="567"/>
      <c r="K145" s="567"/>
      <c r="L145" s="567"/>
      <c r="M145" s="567"/>
      <c r="N145" s="567"/>
      <c r="O145" s="567"/>
      <c r="P145" s="567"/>
      <c r="Q145" s="567"/>
      <c r="R145" s="567"/>
      <c r="S145" s="567"/>
      <c r="T145" s="568"/>
      <c r="U145" s="569">
        <v>635</v>
      </c>
      <c r="V145" s="570"/>
      <c r="W145" s="313">
        <f t="shared" si="2"/>
        <v>47301</v>
      </c>
      <c r="X145" s="676"/>
      <c r="Y145" s="676"/>
      <c r="Z145" s="676"/>
      <c r="AA145" s="676"/>
      <c r="AB145" s="677"/>
      <c r="AC145" s="313">
        <f t="shared" si="1"/>
        <v>47301</v>
      </c>
      <c r="AD145" s="676"/>
      <c r="AE145" s="676"/>
      <c r="AF145" s="676"/>
      <c r="AG145" s="676"/>
      <c r="AH145" s="677"/>
      <c r="AJ145" s="243">
        <v>47301</v>
      </c>
      <c r="AK145" s="75">
        <v>47301</v>
      </c>
    </row>
    <row r="146" spans="2:37" s="12" customFormat="1" ht="22.5" customHeight="1">
      <c r="B146" s="158" t="s">
        <v>504</v>
      </c>
      <c r="C146" s="691" t="s">
        <v>498</v>
      </c>
      <c r="D146" s="692"/>
      <c r="E146" s="692"/>
      <c r="F146" s="645"/>
      <c r="G146" s="566" t="s">
        <v>505</v>
      </c>
      <c r="H146" s="567"/>
      <c r="I146" s="567"/>
      <c r="J146" s="567"/>
      <c r="K146" s="567"/>
      <c r="L146" s="567"/>
      <c r="M146" s="567"/>
      <c r="N146" s="567"/>
      <c r="O146" s="567"/>
      <c r="P146" s="567"/>
      <c r="Q146" s="567"/>
      <c r="R146" s="567"/>
      <c r="S146" s="567"/>
      <c r="T146" s="568"/>
      <c r="U146" s="569">
        <v>636</v>
      </c>
      <c r="V146" s="570"/>
      <c r="W146" s="313">
        <f t="shared" si="2"/>
      </c>
      <c r="X146" s="676"/>
      <c r="Y146" s="676"/>
      <c r="Z146" s="676"/>
      <c r="AA146" s="676"/>
      <c r="AB146" s="677"/>
      <c r="AC146" s="313">
        <f t="shared" si="1"/>
      </c>
      <c r="AD146" s="676"/>
      <c r="AE146" s="676"/>
      <c r="AF146" s="676"/>
      <c r="AG146" s="676"/>
      <c r="AH146" s="677"/>
      <c r="AJ146" s="75"/>
      <c r="AK146" s="75"/>
    </row>
    <row r="147" spans="2:37" s="36" customFormat="1" ht="15" customHeight="1">
      <c r="B147" s="56"/>
      <c r="C147" s="643"/>
      <c r="D147" s="644"/>
      <c r="E147" s="644"/>
      <c r="F147" s="645"/>
      <c r="G147" s="646" t="s">
        <v>445</v>
      </c>
      <c r="H147" s="680"/>
      <c r="I147" s="680"/>
      <c r="J147" s="680"/>
      <c r="K147" s="680"/>
      <c r="L147" s="680"/>
      <c r="M147" s="680"/>
      <c r="N147" s="680"/>
      <c r="O147" s="680"/>
      <c r="P147" s="680"/>
      <c r="Q147" s="680"/>
      <c r="R147" s="680"/>
      <c r="S147" s="680"/>
      <c r="T147" s="681"/>
      <c r="U147" s="569"/>
      <c r="V147" s="570"/>
      <c r="W147" s="313">
        <f t="shared" si="2"/>
      </c>
      <c r="X147" s="676"/>
      <c r="Y147" s="676"/>
      <c r="Z147" s="676"/>
      <c r="AA147" s="676"/>
      <c r="AB147" s="677"/>
      <c r="AC147" s="313">
        <f t="shared" si="1"/>
      </c>
      <c r="AD147" s="676"/>
      <c r="AE147" s="676"/>
      <c r="AF147" s="676"/>
      <c r="AG147" s="676"/>
      <c r="AH147" s="677"/>
      <c r="AJ147" s="35"/>
      <c r="AK147" s="35"/>
    </row>
    <row r="148" spans="2:37" s="12" customFormat="1" ht="24" customHeight="1">
      <c r="B148" s="158" t="s">
        <v>506</v>
      </c>
      <c r="C148" s="691" t="s">
        <v>507</v>
      </c>
      <c r="D148" s="692"/>
      <c r="E148" s="692"/>
      <c r="F148" s="645"/>
      <c r="G148" s="566" t="s">
        <v>508</v>
      </c>
      <c r="H148" s="567"/>
      <c r="I148" s="567"/>
      <c r="J148" s="567"/>
      <c r="K148" s="567"/>
      <c r="L148" s="567"/>
      <c r="M148" s="567"/>
      <c r="N148" s="567"/>
      <c r="O148" s="567"/>
      <c r="P148" s="567"/>
      <c r="Q148" s="567"/>
      <c r="R148" s="567"/>
      <c r="S148" s="567"/>
      <c r="T148" s="568"/>
      <c r="U148" s="569">
        <v>637</v>
      </c>
      <c r="V148" s="570"/>
      <c r="W148" s="313">
        <f t="shared" si="2"/>
      </c>
      <c r="X148" s="676"/>
      <c r="Y148" s="676"/>
      <c r="Z148" s="676"/>
      <c r="AA148" s="676"/>
      <c r="AB148" s="677"/>
      <c r="AC148" s="313">
        <f t="shared" si="1"/>
      </c>
      <c r="AD148" s="676"/>
      <c r="AE148" s="676"/>
      <c r="AF148" s="676"/>
      <c r="AG148" s="676"/>
      <c r="AH148" s="677"/>
      <c r="AJ148" s="75"/>
      <c r="AK148" s="75"/>
    </row>
    <row r="149" spans="2:37" s="12" customFormat="1" ht="24" customHeight="1">
      <c r="B149" s="158" t="s">
        <v>509</v>
      </c>
      <c r="C149" s="687" t="s">
        <v>507</v>
      </c>
      <c r="D149" s="688"/>
      <c r="E149" s="688"/>
      <c r="F149" s="645"/>
      <c r="G149" s="566" t="s">
        <v>510</v>
      </c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8"/>
      <c r="U149" s="569">
        <v>638</v>
      </c>
      <c r="V149" s="570"/>
      <c r="W149" s="313">
        <f t="shared" si="2"/>
      </c>
      <c r="X149" s="676"/>
      <c r="Y149" s="676"/>
      <c r="Z149" s="676"/>
      <c r="AA149" s="676"/>
      <c r="AB149" s="677"/>
      <c r="AC149" s="313">
        <f t="shared" si="1"/>
      </c>
      <c r="AD149" s="676"/>
      <c r="AE149" s="676"/>
      <c r="AF149" s="676"/>
      <c r="AG149" s="676"/>
      <c r="AH149" s="677"/>
      <c r="AJ149" s="245"/>
      <c r="AK149" s="75"/>
    </row>
    <row r="150" spans="2:37" s="12" customFormat="1" ht="24" customHeight="1">
      <c r="B150" s="158" t="s">
        <v>511</v>
      </c>
      <c r="C150" s="687" t="s">
        <v>507</v>
      </c>
      <c r="D150" s="688"/>
      <c r="E150" s="688"/>
      <c r="F150" s="645"/>
      <c r="G150" s="566" t="s">
        <v>512</v>
      </c>
      <c r="H150" s="567"/>
      <c r="I150" s="567"/>
      <c r="J150" s="567"/>
      <c r="K150" s="567"/>
      <c r="L150" s="567"/>
      <c r="M150" s="567"/>
      <c r="N150" s="567"/>
      <c r="O150" s="567"/>
      <c r="P150" s="567"/>
      <c r="Q150" s="567"/>
      <c r="R150" s="567"/>
      <c r="S150" s="567"/>
      <c r="T150" s="568"/>
      <c r="U150" s="569">
        <v>639</v>
      </c>
      <c r="V150" s="570"/>
      <c r="W150" s="313">
        <f t="shared" si="2"/>
      </c>
      <c r="X150" s="676"/>
      <c r="Y150" s="676"/>
      <c r="Z150" s="676"/>
      <c r="AA150" s="676"/>
      <c r="AB150" s="677"/>
      <c r="AC150" s="313">
        <f t="shared" si="1"/>
      </c>
      <c r="AD150" s="676"/>
      <c r="AE150" s="676"/>
      <c r="AF150" s="676"/>
      <c r="AG150" s="676"/>
      <c r="AH150" s="677"/>
      <c r="AJ150" s="246"/>
      <c r="AK150" s="75"/>
    </row>
    <row r="151" spans="2:37" s="12" customFormat="1" ht="24" customHeight="1">
      <c r="B151" s="158" t="s">
        <v>513</v>
      </c>
      <c r="C151" s="687" t="s">
        <v>507</v>
      </c>
      <c r="D151" s="688"/>
      <c r="E151" s="688"/>
      <c r="F151" s="645"/>
      <c r="G151" s="566" t="s">
        <v>514</v>
      </c>
      <c r="H151" s="567"/>
      <c r="I151" s="567"/>
      <c r="J151" s="567"/>
      <c r="K151" s="567"/>
      <c r="L151" s="567"/>
      <c r="M151" s="567"/>
      <c r="N151" s="567"/>
      <c r="O151" s="567"/>
      <c r="P151" s="567"/>
      <c r="Q151" s="567"/>
      <c r="R151" s="567"/>
      <c r="S151" s="567"/>
      <c r="T151" s="568"/>
      <c r="U151" s="569">
        <v>640</v>
      </c>
      <c r="V151" s="570"/>
      <c r="W151" s="313">
        <f t="shared" si="2"/>
      </c>
      <c r="X151" s="676"/>
      <c r="Y151" s="676"/>
      <c r="Z151" s="676"/>
      <c r="AA151" s="676"/>
      <c r="AB151" s="677"/>
      <c r="AC151" s="313">
        <f t="shared" si="1"/>
      </c>
      <c r="AD151" s="676"/>
      <c r="AE151" s="676"/>
      <c r="AF151" s="676"/>
      <c r="AG151" s="676"/>
      <c r="AH151" s="677"/>
      <c r="AJ151" s="246"/>
      <c r="AK151" s="75"/>
    </row>
    <row r="152" spans="2:37" s="12" customFormat="1" ht="24" customHeight="1">
      <c r="B152" s="158" t="s">
        <v>515</v>
      </c>
      <c r="C152" s="687" t="s">
        <v>507</v>
      </c>
      <c r="D152" s="688"/>
      <c r="E152" s="688"/>
      <c r="F152" s="645"/>
      <c r="G152" s="566" t="s">
        <v>516</v>
      </c>
      <c r="H152" s="567"/>
      <c r="I152" s="567"/>
      <c r="J152" s="567"/>
      <c r="K152" s="567"/>
      <c r="L152" s="567"/>
      <c r="M152" s="567"/>
      <c r="N152" s="567"/>
      <c r="O152" s="567"/>
      <c r="P152" s="567"/>
      <c r="Q152" s="567"/>
      <c r="R152" s="567"/>
      <c r="S152" s="567"/>
      <c r="T152" s="568"/>
      <c r="U152" s="569">
        <v>641</v>
      </c>
      <c r="V152" s="570"/>
      <c r="W152" s="313">
        <f t="shared" si="2"/>
      </c>
      <c r="X152" s="676"/>
      <c r="Y152" s="676"/>
      <c r="Z152" s="676"/>
      <c r="AA152" s="676"/>
      <c r="AB152" s="677"/>
      <c r="AC152" s="313">
        <f t="shared" si="1"/>
      </c>
      <c r="AD152" s="676"/>
      <c r="AE152" s="676"/>
      <c r="AF152" s="676"/>
      <c r="AG152" s="676"/>
      <c r="AH152" s="677"/>
      <c r="AJ152" s="246"/>
      <c r="AK152" s="75"/>
    </row>
    <row r="153" spans="2:37" s="12" customFormat="1" ht="15" customHeight="1">
      <c r="B153" s="158"/>
      <c r="C153" s="687"/>
      <c r="D153" s="688"/>
      <c r="E153" s="688"/>
      <c r="F153" s="645"/>
      <c r="G153" s="646" t="s">
        <v>446</v>
      </c>
      <c r="H153" s="680"/>
      <c r="I153" s="680"/>
      <c r="J153" s="680"/>
      <c r="K153" s="680"/>
      <c r="L153" s="680"/>
      <c r="M153" s="680"/>
      <c r="N153" s="680"/>
      <c r="O153" s="680"/>
      <c r="P153" s="680"/>
      <c r="Q153" s="680"/>
      <c r="R153" s="680"/>
      <c r="S153" s="680"/>
      <c r="T153" s="681"/>
      <c r="U153" s="569"/>
      <c r="V153" s="686"/>
      <c r="W153" s="313">
        <f t="shared" si="2"/>
      </c>
      <c r="X153" s="676"/>
      <c r="Y153" s="676"/>
      <c r="Z153" s="676"/>
      <c r="AA153" s="676"/>
      <c r="AB153" s="677"/>
      <c r="AC153" s="313">
        <f t="shared" si="1"/>
      </c>
      <c r="AD153" s="676"/>
      <c r="AE153" s="676"/>
      <c r="AF153" s="676"/>
      <c r="AG153" s="676"/>
      <c r="AH153" s="677"/>
      <c r="AJ153" s="247"/>
      <c r="AK153" s="75"/>
    </row>
    <row r="154" spans="2:37" s="12" customFormat="1" ht="24" customHeight="1">
      <c r="B154" s="158" t="s">
        <v>517</v>
      </c>
      <c r="C154" s="687" t="s">
        <v>518</v>
      </c>
      <c r="D154" s="688"/>
      <c r="E154" s="688"/>
      <c r="F154" s="645"/>
      <c r="G154" s="566" t="s">
        <v>519</v>
      </c>
      <c r="H154" s="567"/>
      <c r="I154" s="567"/>
      <c r="J154" s="567"/>
      <c r="K154" s="567"/>
      <c r="L154" s="567"/>
      <c r="M154" s="567"/>
      <c r="N154" s="567"/>
      <c r="O154" s="567"/>
      <c r="P154" s="567"/>
      <c r="Q154" s="567"/>
      <c r="R154" s="567"/>
      <c r="S154" s="567"/>
      <c r="T154" s="568"/>
      <c r="U154" s="569">
        <v>642</v>
      </c>
      <c r="V154" s="686"/>
      <c r="W154" s="313">
        <f t="shared" si="2"/>
        <v>458376</v>
      </c>
      <c r="X154" s="676"/>
      <c r="Y154" s="676"/>
      <c r="Z154" s="676"/>
      <c r="AA154" s="676"/>
      <c r="AB154" s="677"/>
      <c r="AC154" s="313">
        <f t="shared" si="1"/>
        <v>458376</v>
      </c>
      <c r="AD154" s="676"/>
      <c r="AE154" s="676"/>
      <c r="AF154" s="676"/>
      <c r="AG154" s="676"/>
      <c r="AH154" s="677"/>
      <c r="AJ154" s="246">
        <v>458376</v>
      </c>
      <c r="AK154" s="75">
        <v>458376</v>
      </c>
    </row>
    <row r="155" spans="2:37" s="12" customFormat="1" ht="15" customHeight="1">
      <c r="B155" s="25"/>
      <c r="C155" s="687"/>
      <c r="D155" s="688"/>
      <c r="E155" s="688"/>
      <c r="F155" s="645"/>
      <c r="G155" s="646" t="s">
        <v>447</v>
      </c>
      <c r="H155" s="680"/>
      <c r="I155" s="680"/>
      <c r="J155" s="680"/>
      <c r="K155" s="680"/>
      <c r="L155" s="680"/>
      <c r="M155" s="680"/>
      <c r="N155" s="680"/>
      <c r="O155" s="680"/>
      <c r="P155" s="680"/>
      <c r="Q155" s="680"/>
      <c r="R155" s="680"/>
      <c r="S155" s="680"/>
      <c r="T155" s="681"/>
      <c r="U155" s="569"/>
      <c r="V155" s="686"/>
      <c r="W155" s="313">
        <f t="shared" si="2"/>
      </c>
      <c r="X155" s="676"/>
      <c r="Y155" s="676"/>
      <c r="Z155" s="676"/>
      <c r="AA155" s="676"/>
      <c r="AB155" s="677"/>
      <c r="AC155" s="313">
        <f t="shared" si="1"/>
      </c>
      <c r="AD155" s="676"/>
      <c r="AE155" s="676"/>
      <c r="AF155" s="676"/>
      <c r="AG155" s="676"/>
      <c r="AH155" s="677"/>
      <c r="AJ155" s="247"/>
      <c r="AK155" s="75"/>
    </row>
    <row r="156" spans="2:37" s="12" customFormat="1" ht="22.5" customHeight="1">
      <c r="B156" s="158" t="s">
        <v>520</v>
      </c>
      <c r="C156" s="687" t="s">
        <v>521</v>
      </c>
      <c r="D156" s="688"/>
      <c r="E156" s="688"/>
      <c r="F156" s="645"/>
      <c r="G156" s="566" t="s">
        <v>522</v>
      </c>
      <c r="H156" s="567"/>
      <c r="I156" s="567"/>
      <c r="J156" s="567"/>
      <c r="K156" s="567"/>
      <c r="L156" s="567"/>
      <c r="M156" s="567"/>
      <c r="N156" s="567"/>
      <c r="O156" s="567"/>
      <c r="P156" s="567"/>
      <c r="Q156" s="567"/>
      <c r="R156" s="567"/>
      <c r="S156" s="567"/>
      <c r="T156" s="568"/>
      <c r="U156" s="569">
        <v>643</v>
      </c>
      <c r="V156" s="686"/>
      <c r="W156" s="313">
        <f t="shared" si="2"/>
      </c>
      <c r="X156" s="676"/>
      <c r="Y156" s="676"/>
      <c r="Z156" s="676"/>
      <c r="AA156" s="676"/>
      <c r="AB156" s="677"/>
      <c r="AC156" s="313">
        <f t="shared" si="1"/>
      </c>
      <c r="AD156" s="676"/>
      <c r="AE156" s="676"/>
      <c r="AF156" s="676"/>
      <c r="AG156" s="676"/>
      <c r="AH156" s="677"/>
      <c r="AJ156" s="246"/>
      <c r="AK156" s="75"/>
    </row>
    <row r="157" spans="2:37" s="12" customFormat="1" ht="22.5" customHeight="1">
      <c r="B157" s="158" t="s">
        <v>523</v>
      </c>
      <c r="C157" s="687" t="s">
        <v>521</v>
      </c>
      <c r="D157" s="688"/>
      <c r="E157" s="688"/>
      <c r="F157" s="645"/>
      <c r="G157" s="566" t="s">
        <v>524</v>
      </c>
      <c r="H157" s="567"/>
      <c r="I157" s="567"/>
      <c r="J157" s="567"/>
      <c r="K157" s="567"/>
      <c r="L157" s="567"/>
      <c r="M157" s="567"/>
      <c r="N157" s="567"/>
      <c r="O157" s="567"/>
      <c r="P157" s="567"/>
      <c r="Q157" s="567"/>
      <c r="R157" s="567"/>
      <c r="S157" s="567"/>
      <c r="T157" s="568"/>
      <c r="U157" s="569">
        <v>644</v>
      </c>
      <c r="V157" s="686"/>
      <c r="W157" s="313">
        <f t="shared" si="2"/>
        <v>209962</v>
      </c>
      <c r="X157" s="676"/>
      <c r="Y157" s="676"/>
      <c r="Z157" s="676"/>
      <c r="AA157" s="676"/>
      <c r="AB157" s="677"/>
      <c r="AC157" s="313">
        <f t="shared" si="1"/>
        <v>209962</v>
      </c>
      <c r="AD157" s="676"/>
      <c r="AE157" s="676"/>
      <c r="AF157" s="676"/>
      <c r="AG157" s="676"/>
      <c r="AH157" s="677"/>
      <c r="AJ157" s="246">
        <v>209962</v>
      </c>
      <c r="AK157" s="75">
        <v>209962</v>
      </c>
    </row>
    <row r="158" spans="2:37" s="36" customFormat="1" ht="15" customHeight="1">
      <c r="B158" s="56"/>
      <c r="C158" s="689"/>
      <c r="D158" s="690"/>
      <c r="E158" s="690"/>
      <c r="F158" s="645"/>
      <c r="G158" s="646" t="s">
        <v>448</v>
      </c>
      <c r="H158" s="680"/>
      <c r="I158" s="680"/>
      <c r="J158" s="680"/>
      <c r="K158" s="680"/>
      <c r="L158" s="680"/>
      <c r="M158" s="680"/>
      <c r="N158" s="680"/>
      <c r="O158" s="680"/>
      <c r="P158" s="680"/>
      <c r="Q158" s="680"/>
      <c r="R158" s="680"/>
      <c r="S158" s="680"/>
      <c r="T158" s="681"/>
      <c r="U158" s="569"/>
      <c r="V158" s="686"/>
      <c r="W158" s="313">
        <f t="shared" si="2"/>
      </c>
      <c r="X158" s="676"/>
      <c r="Y158" s="676"/>
      <c r="Z158" s="676"/>
      <c r="AA158" s="676"/>
      <c r="AB158" s="677"/>
      <c r="AC158" s="313">
        <f t="shared" si="1"/>
      </c>
      <c r="AD158" s="676"/>
      <c r="AE158" s="676"/>
      <c r="AF158" s="676"/>
      <c r="AG158" s="676"/>
      <c r="AH158" s="677"/>
      <c r="AJ158" s="247"/>
      <c r="AK158" s="35"/>
    </row>
    <row r="159" spans="2:37" s="12" customFormat="1" ht="23.25" customHeight="1">
      <c r="B159" s="158" t="s">
        <v>525</v>
      </c>
      <c r="C159" s="687" t="s">
        <v>526</v>
      </c>
      <c r="D159" s="688"/>
      <c r="E159" s="688"/>
      <c r="F159" s="645"/>
      <c r="G159" s="566" t="s">
        <v>531</v>
      </c>
      <c r="H159" s="567"/>
      <c r="I159" s="567"/>
      <c r="J159" s="567"/>
      <c r="K159" s="567"/>
      <c r="L159" s="567"/>
      <c r="M159" s="567"/>
      <c r="N159" s="567"/>
      <c r="O159" s="567"/>
      <c r="P159" s="567"/>
      <c r="Q159" s="567"/>
      <c r="R159" s="567"/>
      <c r="S159" s="567"/>
      <c r="T159" s="568"/>
      <c r="U159" s="569">
        <v>645</v>
      </c>
      <c r="V159" s="686"/>
      <c r="W159" s="313">
        <f t="shared" si="2"/>
        <v>40000</v>
      </c>
      <c r="X159" s="676"/>
      <c r="Y159" s="676"/>
      <c r="Z159" s="676"/>
      <c r="AA159" s="676"/>
      <c r="AB159" s="677"/>
      <c r="AC159" s="313">
        <f t="shared" si="1"/>
        <v>40000</v>
      </c>
      <c r="AD159" s="676"/>
      <c r="AE159" s="676"/>
      <c r="AF159" s="676"/>
      <c r="AG159" s="676"/>
      <c r="AH159" s="677"/>
      <c r="AJ159" s="246">
        <v>40000</v>
      </c>
      <c r="AK159" s="75">
        <v>40000</v>
      </c>
    </row>
    <row r="160" spans="2:37" s="12" customFormat="1" ht="23.25" customHeight="1">
      <c r="B160" s="158" t="s">
        <v>527</v>
      </c>
      <c r="C160" s="687" t="s">
        <v>526</v>
      </c>
      <c r="D160" s="688"/>
      <c r="E160" s="688"/>
      <c r="F160" s="645"/>
      <c r="G160" s="566" t="s">
        <v>528</v>
      </c>
      <c r="H160" s="567"/>
      <c r="I160" s="567"/>
      <c r="J160" s="567"/>
      <c r="K160" s="567"/>
      <c r="L160" s="567"/>
      <c r="M160" s="567"/>
      <c r="N160" s="567"/>
      <c r="O160" s="567"/>
      <c r="P160" s="567"/>
      <c r="Q160" s="567"/>
      <c r="R160" s="567"/>
      <c r="S160" s="567"/>
      <c r="T160" s="568"/>
      <c r="U160" s="569">
        <v>646</v>
      </c>
      <c r="V160" s="686"/>
      <c r="W160" s="313">
        <f t="shared" si="2"/>
      </c>
      <c r="X160" s="676"/>
      <c r="Y160" s="676"/>
      <c r="Z160" s="676"/>
      <c r="AA160" s="676"/>
      <c r="AB160" s="677"/>
      <c r="AC160" s="313">
        <f t="shared" si="1"/>
      </c>
      <c r="AD160" s="676"/>
      <c r="AE160" s="676"/>
      <c r="AF160" s="676"/>
      <c r="AG160" s="676"/>
      <c r="AH160" s="677"/>
      <c r="AJ160" s="246"/>
      <c r="AK160" s="75"/>
    </row>
    <row r="161" spans="2:38" s="12" customFormat="1" ht="23.25" customHeight="1">
      <c r="B161" s="158" t="s">
        <v>529</v>
      </c>
      <c r="C161" s="687" t="s">
        <v>526</v>
      </c>
      <c r="D161" s="688"/>
      <c r="E161" s="688"/>
      <c r="F161" s="645"/>
      <c r="G161" s="566" t="s">
        <v>530</v>
      </c>
      <c r="H161" s="567"/>
      <c r="I161" s="567"/>
      <c r="J161" s="567"/>
      <c r="K161" s="567"/>
      <c r="L161" s="567"/>
      <c r="M161" s="567"/>
      <c r="N161" s="567"/>
      <c r="O161" s="567"/>
      <c r="P161" s="567"/>
      <c r="Q161" s="567"/>
      <c r="R161" s="567"/>
      <c r="S161" s="567"/>
      <c r="T161" s="568"/>
      <c r="U161" s="569">
        <v>647</v>
      </c>
      <c r="V161" s="686"/>
      <c r="W161" s="313">
        <f t="shared" si="2"/>
      </c>
      <c r="X161" s="676"/>
      <c r="Y161" s="676"/>
      <c r="Z161" s="676"/>
      <c r="AA161" s="676"/>
      <c r="AB161" s="677"/>
      <c r="AC161" s="313">
        <f t="shared" si="1"/>
      </c>
      <c r="AD161" s="676"/>
      <c r="AE161" s="676"/>
      <c r="AF161" s="676"/>
      <c r="AG161" s="676"/>
      <c r="AH161" s="677"/>
      <c r="AJ161" s="246"/>
      <c r="AK161" s="75"/>
      <c r="AL161" s="76"/>
    </row>
    <row r="162" spans="2:38" s="12" customFormat="1" ht="23.25" customHeight="1">
      <c r="B162" s="154" t="s">
        <v>532</v>
      </c>
      <c r="C162" s="643" t="s">
        <v>526</v>
      </c>
      <c r="D162" s="644"/>
      <c r="E162" s="644"/>
      <c r="F162" s="645"/>
      <c r="G162" s="566" t="s">
        <v>533</v>
      </c>
      <c r="H162" s="567"/>
      <c r="I162" s="567"/>
      <c r="J162" s="567"/>
      <c r="K162" s="567"/>
      <c r="L162" s="567"/>
      <c r="M162" s="567"/>
      <c r="N162" s="567"/>
      <c r="O162" s="567"/>
      <c r="P162" s="567"/>
      <c r="Q162" s="567"/>
      <c r="R162" s="567"/>
      <c r="S162" s="567"/>
      <c r="T162" s="568"/>
      <c r="U162" s="569">
        <v>648</v>
      </c>
      <c r="V162" s="686"/>
      <c r="W162" s="313">
        <f t="shared" si="2"/>
      </c>
      <c r="X162" s="676"/>
      <c r="Y162" s="676"/>
      <c r="Z162" s="676"/>
      <c r="AA162" s="676"/>
      <c r="AB162" s="677"/>
      <c r="AC162" s="313">
        <f t="shared" si="1"/>
      </c>
      <c r="AD162" s="676"/>
      <c r="AE162" s="676"/>
      <c r="AF162" s="676"/>
      <c r="AG162" s="676"/>
      <c r="AH162" s="677"/>
      <c r="AJ162" s="246"/>
      <c r="AK162" s="16"/>
      <c r="AL162" s="27"/>
    </row>
    <row r="163" spans="2:37" s="46" customFormat="1" ht="15" customHeight="1">
      <c r="B163" s="88"/>
      <c r="C163" s="682"/>
      <c r="D163" s="683"/>
      <c r="E163" s="683"/>
      <c r="F163" s="645"/>
      <c r="G163" s="646" t="s">
        <v>449</v>
      </c>
      <c r="H163" s="680"/>
      <c r="I163" s="680"/>
      <c r="J163" s="680"/>
      <c r="K163" s="680"/>
      <c r="L163" s="680"/>
      <c r="M163" s="680"/>
      <c r="N163" s="680"/>
      <c r="O163" s="680"/>
      <c r="P163" s="680"/>
      <c r="Q163" s="680"/>
      <c r="R163" s="680"/>
      <c r="S163" s="680"/>
      <c r="T163" s="681"/>
      <c r="U163" s="569"/>
      <c r="V163" s="570"/>
      <c r="W163" s="313">
        <f t="shared" si="2"/>
      </c>
      <c r="X163" s="676"/>
      <c r="Y163" s="676"/>
      <c r="Z163" s="676"/>
      <c r="AA163" s="676"/>
      <c r="AB163" s="677"/>
      <c r="AC163" s="313">
        <f t="shared" si="1"/>
      </c>
      <c r="AD163" s="676"/>
      <c r="AE163" s="676"/>
      <c r="AF163" s="676"/>
      <c r="AG163" s="676"/>
      <c r="AH163" s="677"/>
      <c r="AJ163" s="247"/>
      <c r="AK163" s="72"/>
    </row>
    <row r="164" spans="2:37" s="1" customFormat="1" ht="15" customHeight="1">
      <c r="B164" s="88"/>
      <c r="C164" s="684"/>
      <c r="D164" s="685"/>
      <c r="E164" s="685"/>
      <c r="F164" s="645"/>
      <c r="G164" s="646" t="s">
        <v>450</v>
      </c>
      <c r="H164" s="680"/>
      <c r="I164" s="680"/>
      <c r="J164" s="680"/>
      <c r="K164" s="680"/>
      <c r="L164" s="680"/>
      <c r="M164" s="680"/>
      <c r="N164" s="680"/>
      <c r="O164" s="680"/>
      <c r="P164" s="680"/>
      <c r="Q164" s="680"/>
      <c r="R164" s="680"/>
      <c r="S164" s="680"/>
      <c r="T164" s="681"/>
      <c r="U164" s="569"/>
      <c r="V164" s="570"/>
      <c r="W164" s="313">
        <f t="shared" si="2"/>
      </c>
      <c r="X164" s="676"/>
      <c r="Y164" s="676"/>
      <c r="Z164" s="676"/>
      <c r="AA164" s="676"/>
      <c r="AB164" s="677"/>
      <c r="AC164" s="313">
        <f t="shared" si="1"/>
      </c>
      <c r="AD164" s="676"/>
      <c r="AE164" s="676"/>
      <c r="AF164" s="676"/>
      <c r="AG164" s="676"/>
      <c r="AH164" s="677"/>
      <c r="AJ164" s="247"/>
      <c r="AK164" s="24"/>
    </row>
    <row r="165" spans="2:37" s="1" customFormat="1" ht="24" customHeight="1">
      <c r="B165" s="173" t="s">
        <v>534</v>
      </c>
      <c r="C165" s="682" t="s">
        <v>535</v>
      </c>
      <c r="D165" s="683"/>
      <c r="E165" s="683"/>
      <c r="F165" s="645"/>
      <c r="G165" s="566" t="s">
        <v>536</v>
      </c>
      <c r="H165" s="567"/>
      <c r="I165" s="567"/>
      <c r="J165" s="567"/>
      <c r="K165" s="567"/>
      <c r="L165" s="567"/>
      <c r="M165" s="567"/>
      <c r="N165" s="567"/>
      <c r="O165" s="567"/>
      <c r="P165" s="567"/>
      <c r="Q165" s="567"/>
      <c r="R165" s="567"/>
      <c r="S165" s="567"/>
      <c r="T165" s="568"/>
      <c r="U165" s="569">
        <v>649</v>
      </c>
      <c r="V165" s="570"/>
      <c r="W165" s="313">
        <f t="shared" si="2"/>
      </c>
      <c r="X165" s="676"/>
      <c r="Y165" s="676"/>
      <c r="Z165" s="676"/>
      <c r="AA165" s="676"/>
      <c r="AB165" s="677"/>
      <c r="AC165" s="313">
        <f t="shared" si="1"/>
      </c>
      <c r="AD165" s="676"/>
      <c r="AE165" s="676"/>
      <c r="AF165" s="676"/>
      <c r="AG165" s="676"/>
      <c r="AH165" s="677"/>
      <c r="AJ165" s="246"/>
      <c r="AK165" s="71"/>
    </row>
    <row r="166" spans="2:37" s="41" customFormat="1" ht="15" customHeight="1">
      <c r="B166" s="88"/>
      <c r="C166" s="682"/>
      <c r="D166" s="683"/>
      <c r="E166" s="683"/>
      <c r="F166" s="645"/>
      <c r="G166" s="646" t="s">
        <v>451</v>
      </c>
      <c r="H166" s="680"/>
      <c r="I166" s="680"/>
      <c r="J166" s="680"/>
      <c r="K166" s="680"/>
      <c r="L166" s="680"/>
      <c r="M166" s="680"/>
      <c r="N166" s="680"/>
      <c r="O166" s="680"/>
      <c r="P166" s="680"/>
      <c r="Q166" s="680"/>
      <c r="R166" s="680"/>
      <c r="S166" s="680"/>
      <c r="T166" s="681"/>
      <c r="U166" s="569"/>
      <c r="V166" s="570"/>
      <c r="W166" s="313">
        <f t="shared" si="2"/>
      </c>
      <c r="X166" s="676"/>
      <c r="Y166" s="676"/>
      <c r="Z166" s="676"/>
      <c r="AA166" s="676"/>
      <c r="AB166" s="677"/>
      <c r="AC166" s="313">
        <f t="shared" si="1"/>
      </c>
      <c r="AD166" s="676"/>
      <c r="AE166" s="676"/>
      <c r="AF166" s="676"/>
      <c r="AG166" s="676"/>
      <c r="AH166" s="677"/>
      <c r="AJ166" s="247"/>
      <c r="AK166" s="71"/>
    </row>
    <row r="167" spans="2:37" s="1" customFormat="1" ht="22.5" customHeight="1">
      <c r="B167" s="173" t="s">
        <v>537</v>
      </c>
      <c r="C167" s="682" t="s">
        <v>538</v>
      </c>
      <c r="D167" s="683"/>
      <c r="E167" s="683"/>
      <c r="F167" s="645"/>
      <c r="G167" s="566" t="s">
        <v>539</v>
      </c>
      <c r="H167" s="567"/>
      <c r="I167" s="567"/>
      <c r="J167" s="567"/>
      <c r="K167" s="567"/>
      <c r="L167" s="567"/>
      <c r="M167" s="567"/>
      <c r="N167" s="567"/>
      <c r="O167" s="567"/>
      <c r="P167" s="567"/>
      <c r="Q167" s="567"/>
      <c r="R167" s="567"/>
      <c r="S167" s="567"/>
      <c r="T167" s="568"/>
      <c r="U167" s="569">
        <v>650</v>
      </c>
      <c r="V167" s="570"/>
      <c r="W167" s="313">
        <f t="shared" si="2"/>
        <v>46957658</v>
      </c>
      <c r="X167" s="676"/>
      <c r="Y167" s="676"/>
      <c r="Z167" s="676"/>
      <c r="AA167" s="676"/>
      <c r="AB167" s="677"/>
      <c r="AC167" s="313">
        <f t="shared" si="1"/>
        <v>46957658</v>
      </c>
      <c r="AD167" s="676"/>
      <c r="AE167" s="676"/>
      <c r="AF167" s="676"/>
      <c r="AG167" s="676"/>
      <c r="AH167" s="677"/>
      <c r="AJ167" s="246">
        <v>46957658</v>
      </c>
      <c r="AK167" s="24">
        <v>46957658</v>
      </c>
    </row>
    <row r="168" spans="2:37" s="1" customFormat="1" ht="22.5" customHeight="1">
      <c r="B168" s="173" t="s">
        <v>540</v>
      </c>
      <c r="C168" s="682" t="s">
        <v>538</v>
      </c>
      <c r="D168" s="683"/>
      <c r="E168" s="683"/>
      <c r="F168" s="645"/>
      <c r="G168" s="566" t="s">
        <v>541</v>
      </c>
      <c r="H168" s="567"/>
      <c r="I168" s="567"/>
      <c r="J168" s="567"/>
      <c r="K168" s="567"/>
      <c r="L168" s="567"/>
      <c r="M168" s="567"/>
      <c r="N168" s="567"/>
      <c r="O168" s="567"/>
      <c r="P168" s="567"/>
      <c r="Q168" s="567"/>
      <c r="R168" s="567"/>
      <c r="S168" s="567"/>
      <c r="T168" s="568"/>
      <c r="U168" s="569">
        <v>651</v>
      </c>
      <c r="V168" s="570"/>
      <c r="W168" s="313">
        <f t="shared" si="2"/>
      </c>
      <c r="X168" s="676"/>
      <c r="Y168" s="676"/>
      <c r="Z168" s="676"/>
      <c r="AA168" s="676"/>
      <c r="AB168" s="677"/>
      <c r="AC168" s="313">
        <f t="shared" si="1"/>
      </c>
      <c r="AD168" s="676"/>
      <c r="AE168" s="676"/>
      <c r="AF168" s="676"/>
      <c r="AG168" s="676"/>
      <c r="AH168" s="677"/>
      <c r="AJ168" s="246"/>
      <c r="AK168" s="24"/>
    </row>
    <row r="169" spans="2:37" s="1" customFormat="1" ht="22.5" customHeight="1">
      <c r="B169" s="173" t="s">
        <v>542</v>
      </c>
      <c r="C169" s="682" t="s">
        <v>538</v>
      </c>
      <c r="D169" s="683"/>
      <c r="E169" s="683"/>
      <c r="F169" s="645"/>
      <c r="G169" s="566" t="s">
        <v>543</v>
      </c>
      <c r="H169" s="567"/>
      <c r="I169" s="567"/>
      <c r="J169" s="567"/>
      <c r="K169" s="567"/>
      <c r="L169" s="567"/>
      <c r="M169" s="567"/>
      <c r="N169" s="567"/>
      <c r="O169" s="567"/>
      <c r="P169" s="567"/>
      <c r="Q169" s="567"/>
      <c r="R169" s="567"/>
      <c r="S169" s="567"/>
      <c r="T169" s="568"/>
      <c r="U169" s="569">
        <v>652</v>
      </c>
      <c r="V169" s="570"/>
      <c r="W169" s="313">
        <f t="shared" si="2"/>
      </c>
      <c r="X169" s="676"/>
      <c r="Y169" s="676"/>
      <c r="Z169" s="676"/>
      <c r="AA169" s="676"/>
      <c r="AB169" s="677"/>
      <c r="AC169" s="313">
        <f t="shared" si="1"/>
      </c>
      <c r="AD169" s="676"/>
      <c r="AE169" s="676"/>
      <c r="AF169" s="676"/>
      <c r="AG169" s="676"/>
      <c r="AH169" s="677"/>
      <c r="AJ169" s="246"/>
      <c r="AK169" s="24"/>
    </row>
    <row r="170" spans="2:37" s="73" customFormat="1" ht="15" customHeight="1">
      <c r="B170" s="89"/>
      <c r="C170" s="678"/>
      <c r="D170" s="679"/>
      <c r="E170" s="679"/>
      <c r="F170" s="645"/>
      <c r="G170" s="646" t="s">
        <v>452</v>
      </c>
      <c r="H170" s="680"/>
      <c r="I170" s="680"/>
      <c r="J170" s="680"/>
      <c r="K170" s="680"/>
      <c r="L170" s="680"/>
      <c r="M170" s="680"/>
      <c r="N170" s="680"/>
      <c r="O170" s="680"/>
      <c r="P170" s="680"/>
      <c r="Q170" s="680"/>
      <c r="R170" s="680"/>
      <c r="S170" s="680"/>
      <c r="T170" s="681"/>
      <c r="U170" s="569"/>
      <c r="V170" s="570"/>
      <c r="W170" s="313">
        <f t="shared" si="2"/>
      </c>
      <c r="X170" s="676"/>
      <c r="Y170" s="676"/>
      <c r="Z170" s="676"/>
      <c r="AA170" s="676"/>
      <c r="AB170" s="677"/>
      <c r="AC170" s="313">
        <f>IF(AK170&lt;=0,"",AK170)</f>
      </c>
      <c r="AD170" s="676"/>
      <c r="AE170" s="676"/>
      <c r="AF170" s="676"/>
      <c r="AG170" s="676"/>
      <c r="AH170" s="677"/>
      <c r="AJ170" s="247"/>
      <c r="AK170" s="23"/>
    </row>
    <row r="171" spans="2:37" s="43" customFormat="1" ht="22.5" customHeight="1">
      <c r="B171" s="174" t="s">
        <v>544</v>
      </c>
      <c r="C171" s="678"/>
      <c r="D171" s="679"/>
      <c r="E171" s="679"/>
      <c r="F171" s="645"/>
      <c r="G171" s="566" t="s">
        <v>545</v>
      </c>
      <c r="H171" s="567"/>
      <c r="I171" s="567"/>
      <c r="J171" s="567"/>
      <c r="K171" s="567"/>
      <c r="L171" s="567"/>
      <c r="M171" s="567"/>
      <c r="N171" s="567"/>
      <c r="O171" s="567"/>
      <c r="P171" s="567"/>
      <c r="Q171" s="567"/>
      <c r="R171" s="567"/>
      <c r="S171" s="567"/>
      <c r="T171" s="568"/>
      <c r="U171" s="569">
        <v>653</v>
      </c>
      <c r="V171" s="570"/>
      <c r="W171" s="313">
        <f t="shared" si="2"/>
        <v>30</v>
      </c>
      <c r="X171" s="676"/>
      <c r="Y171" s="676"/>
      <c r="Z171" s="676"/>
      <c r="AA171" s="676"/>
      <c r="AB171" s="677"/>
      <c r="AC171" s="313">
        <f>IF(AK171&lt;=0,"",AK171)</f>
        <v>37</v>
      </c>
      <c r="AD171" s="676"/>
      <c r="AE171" s="676"/>
      <c r="AF171" s="676"/>
      <c r="AG171" s="676"/>
      <c r="AH171" s="677"/>
      <c r="AJ171" s="246">
        <v>30</v>
      </c>
      <c r="AK171" s="38">
        <v>37</v>
      </c>
    </row>
    <row r="172" spans="2:22" s="1" customFormat="1" ht="15" customHeight="1">
      <c r="B172" s="2"/>
      <c r="C172" s="165"/>
      <c r="D172" s="165"/>
      <c r="E172" s="165"/>
      <c r="F172" s="165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5"/>
      <c r="V172" s="5"/>
    </row>
    <row r="173" spans="2:22" s="1" customFormat="1" ht="15" customHeight="1">
      <c r="B173" s="2"/>
      <c r="C173" s="165"/>
      <c r="D173" s="165"/>
      <c r="E173" s="165"/>
      <c r="F173" s="16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"/>
      <c r="V173" s="5"/>
    </row>
    <row r="174" spans="2:29" s="1" customFormat="1" ht="27" customHeight="1">
      <c r="B174" s="7" t="str">
        <f>+PrihTros_Org!B224</f>
        <v>Vo  @elino</v>
      </c>
      <c r="C174" s="166"/>
      <c r="D174" s="166"/>
      <c r="E174" s="166"/>
      <c r="F174" s="166"/>
      <c r="I174" s="3"/>
      <c r="J174" s="316" t="s">
        <v>379</v>
      </c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"/>
      <c r="V174" s="90"/>
      <c r="W174" s="2" t="s">
        <v>60</v>
      </c>
      <c r="X174" s="2"/>
      <c r="Y174" s="2"/>
      <c r="Z174" s="2"/>
      <c r="AA174" s="2"/>
      <c r="AB174" s="2"/>
      <c r="AC174" s="1" t="s">
        <v>61</v>
      </c>
    </row>
    <row r="175" spans="2:20" s="1" customFormat="1" ht="15" customHeight="1">
      <c r="B175" s="1" t="str">
        <f>+PrihTros_Org!B225</f>
        <v>Na den 23.02.2018 god. </v>
      </c>
      <c r="C175" s="4"/>
      <c r="D175" s="4"/>
      <c r="E175" s="4"/>
      <c r="F175" s="4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3:29" s="32" customFormat="1" ht="15" customHeight="1">
      <c r="C176" s="167"/>
      <c r="D176" s="167"/>
      <c r="E176" s="167"/>
      <c r="F176" s="167"/>
      <c r="G176" s="33" t="s">
        <v>160</v>
      </c>
      <c r="H176" s="33"/>
      <c r="I176" s="33"/>
      <c r="J176" s="317" t="s">
        <v>380</v>
      </c>
      <c r="K176" s="317"/>
      <c r="L176" s="317"/>
      <c r="M176" s="317"/>
      <c r="N176" s="317"/>
      <c r="O176" s="317"/>
      <c r="P176" s="317"/>
      <c r="Q176" s="317"/>
      <c r="R176" s="317"/>
      <c r="S176" s="317"/>
      <c r="T176" s="317"/>
      <c r="AC176" s="32" t="s">
        <v>62</v>
      </c>
    </row>
    <row r="177" spans="3:34" s="30" customFormat="1" ht="15" customHeight="1">
      <c r="C177" s="94"/>
      <c r="D177" s="94"/>
      <c r="E177" s="94"/>
      <c r="F177" s="94"/>
      <c r="G177" s="31" t="s">
        <v>234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AC177" s="7" t="s">
        <v>234</v>
      </c>
      <c r="AD177" s="7"/>
      <c r="AE177" s="7"/>
      <c r="AF177" s="7"/>
      <c r="AG177" s="7"/>
      <c r="AH177" s="7"/>
    </row>
    <row r="178" spans="3:20" s="1" customFormat="1" ht="15" customHeight="1">
      <c r="C178" s="4"/>
      <c r="D178" s="4"/>
      <c r="E178" s="4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</sheetData>
  <sheetProtection/>
  <mergeCells count="367">
    <mergeCell ref="C143:F143"/>
    <mergeCell ref="C142:F142"/>
    <mergeCell ref="C141:F141"/>
    <mergeCell ref="C140:F140"/>
    <mergeCell ref="C134:F134"/>
    <mergeCell ref="C135:F135"/>
    <mergeCell ref="C136:F136"/>
    <mergeCell ref="C137:F137"/>
    <mergeCell ref="B96:AH96"/>
    <mergeCell ref="AD99:AH99"/>
    <mergeCell ref="B100:B102"/>
    <mergeCell ref="C139:F139"/>
    <mergeCell ref="C138:F138"/>
    <mergeCell ref="AC103:AH103"/>
    <mergeCell ref="AC104:AH104"/>
    <mergeCell ref="C100:F102"/>
    <mergeCell ref="G100:T102"/>
    <mergeCell ref="U100:V102"/>
    <mergeCell ref="W100:AH100"/>
    <mergeCell ref="W101:AB102"/>
    <mergeCell ref="AC101:AH102"/>
    <mergeCell ref="C103:F103"/>
    <mergeCell ref="G103:T103"/>
    <mergeCell ref="U103:V103"/>
    <mergeCell ref="W103:AB103"/>
    <mergeCell ref="AC105:AH105"/>
    <mergeCell ref="C104:F104"/>
    <mergeCell ref="G104:T104"/>
    <mergeCell ref="U104:V104"/>
    <mergeCell ref="W104:AB104"/>
    <mergeCell ref="C105:F105"/>
    <mergeCell ref="G105:T105"/>
    <mergeCell ref="U105:V105"/>
    <mergeCell ref="W105:AB105"/>
    <mergeCell ref="AC106:AH106"/>
    <mergeCell ref="C107:F107"/>
    <mergeCell ref="G107:T107"/>
    <mergeCell ref="U107:V107"/>
    <mergeCell ref="W107:AB107"/>
    <mergeCell ref="AC107:AH107"/>
    <mergeCell ref="C106:F106"/>
    <mergeCell ref="G106:T106"/>
    <mergeCell ref="U106:V106"/>
    <mergeCell ref="W106:AB106"/>
    <mergeCell ref="AC108:AH108"/>
    <mergeCell ref="C109:F109"/>
    <mergeCell ref="G109:T109"/>
    <mergeCell ref="U109:V109"/>
    <mergeCell ref="W109:AB109"/>
    <mergeCell ref="AC109:AH109"/>
    <mergeCell ref="C108:F108"/>
    <mergeCell ref="G108:T108"/>
    <mergeCell ref="U108:V108"/>
    <mergeCell ref="W108:AB108"/>
    <mergeCell ref="AC110:AH110"/>
    <mergeCell ref="C111:F111"/>
    <mergeCell ref="G111:T111"/>
    <mergeCell ref="U111:V111"/>
    <mergeCell ref="W111:AB111"/>
    <mergeCell ref="AC111:AH111"/>
    <mergeCell ref="C110:F110"/>
    <mergeCell ref="G110:T110"/>
    <mergeCell ref="U110:V110"/>
    <mergeCell ref="W110:AB110"/>
    <mergeCell ref="AC112:AH112"/>
    <mergeCell ref="C113:F113"/>
    <mergeCell ref="G113:T113"/>
    <mergeCell ref="U113:V113"/>
    <mergeCell ref="W113:AB113"/>
    <mergeCell ref="AC113:AH113"/>
    <mergeCell ref="C112:F112"/>
    <mergeCell ref="G112:T112"/>
    <mergeCell ref="U112:V112"/>
    <mergeCell ref="W112:AB112"/>
    <mergeCell ref="AC114:AH114"/>
    <mergeCell ref="C115:F115"/>
    <mergeCell ref="G115:T115"/>
    <mergeCell ref="U115:V115"/>
    <mergeCell ref="W115:AB115"/>
    <mergeCell ref="AC115:AH115"/>
    <mergeCell ref="C114:F114"/>
    <mergeCell ref="G114:T114"/>
    <mergeCell ref="U114:V114"/>
    <mergeCell ref="W114:AB114"/>
    <mergeCell ref="AC116:AH116"/>
    <mergeCell ref="C117:F117"/>
    <mergeCell ref="G117:T117"/>
    <mergeCell ref="U117:V117"/>
    <mergeCell ref="W117:AB117"/>
    <mergeCell ref="AC117:AH117"/>
    <mergeCell ref="C116:F116"/>
    <mergeCell ref="G116:T116"/>
    <mergeCell ref="U116:V116"/>
    <mergeCell ref="W116:AB116"/>
    <mergeCell ref="AC118:AH118"/>
    <mergeCell ref="C119:F119"/>
    <mergeCell ref="G119:T119"/>
    <mergeCell ref="U119:V119"/>
    <mergeCell ref="W119:AB119"/>
    <mergeCell ref="AC119:AH119"/>
    <mergeCell ref="C118:F118"/>
    <mergeCell ref="G118:T118"/>
    <mergeCell ref="U118:V118"/>
    <mergeCell ref="W118:AB118"/>
    <mergeCell ref="AC120:AH120"/>
    <mergeCell ref="C121:F121"/>
    <mergeCell ref="G121:T121"/>
    <mergeCell ref="U121:V121"/>
    <mergeCell ref="W121:AB121"/>
    <mergeCell ref="AC121:AH121"/>
    <mergeCell ref="C120:F120"/>
    <mergeCell ref="G120:T120"/>
    <mergeCell ref="U120:V120"/>
    <mergeCell ref="W120:AB120"/>
    <mergeCell ref="AC122:AH122"/>
    <mergeCell ref="C123:F123"/>
    <mergeCell ref="G123:T123"/>
    <mergeCell ref="U123:V123"/>
    <mergeCell ref="W123:AB123"/>
    <mergeCell ref="AC123:AH123"/>
    <mergeCell ref="C122:F122"/>
    <mergeCell ref="G122:T122"/>
    <mergeCell ref="U122:V122"/>
    <mergeCell ref="W122:AB122"/>
    <mergeCell ref="AC124:AH124"/>
    <mergeCell ref="C125:F125"/>
    <mergeCell ref="G125:T125"/>
    <mergeCell ref="U125:V125"/>
    <mergeCell ref="W125:AB125"/>
    <mergeCell ref="AC125:AH125"/>
    <mergeCell ref="C124:F124"/>
    <mergeCell ref="G124:T124"/>
    <mergeCell ref="U124:V124"/>
    <mergeCell ref="W124:AB124"/>
    <mergeCell ref="AC126:AH126"/>
    <mergeCell ref="C127:F127"/>
    <mergeCell ref="G127:T127"/>
    <mergeCell ref="U127:V127"/>
    <mergeCell ref="W127:AB127"/>
    <mergeCell ref="AC127:AH127"/>
    <mergeCell ref="C126:F126"/>
    <mergeCell ref="G126:T126"/>
    <mergeCell ref="U126:V126"/>
    <mergeCell ref="W126:AB126"/>
    <mergeCell ref="AC128:AH128"/>
    <mergeCell ref="C129:F129"/>
    <mergeCell ref="G129:T129"/>
    <mergeCell ref="U129:V129"/>
    <mergeCell ref="W129:AB129"/>
    <mergeCell ref="AC129:AH129"/>
    <mergeCell ref="C128:F128"/>
    <mergeCell ref="G128:T128"/>
    <mergeCell ref="U128:V128"/>
    <mergeCell ref="W128:AB128"/>
    <mergeCell ref="AC130:AH130"/>
    <mergeCell ref="C131:F131"/>
    <mergeCell ref="G131:T131"/>
    <mergeCell ref="U131:V131"/>
    <mergeCell ref="W131:AB131"/>
    <mergeCell ref="AC131:AH131"/>
    <mergeCell ref="C130:F130"/>
    <mergeCell ref="G130:T130"/>
    <mergeCell ref="U130:V130"/>
    <mergeCell ref="W130:AB130"/>
    <mergeCell ref="C133:F133"/>
    <mergeCell ref="G133:T133"/>
    <mergeCell ref="U133:V133"/>
    <mergeCell ref="W133:AB133"/>
    <mergeCell ref="AC133:AH133"/>
    <mergeCell ref="C132:F132"/>
    <mergeCell ref="G132:T132"/>
    <mergeCell ref="U132:V132"/>
    <mergeCell ref="AC135:AH135"/>
    <mergeCell ref="G134:T134"/>
    <mergeCell ref="U134:V134"/>
    <mergeCell ref="W134:AB134"/>
    <mergeCell ref="AC134:AH134"/>
    <mergeCell ref="W132:AB132"/>
    <mergeCell ref="G135:T135"/>
    <mergeCell ref="U135:V135"/>
    <mergeCell ref="W135:AB135"/>
    <mergeCell ref="AC132:AH132"/>
    <mergeCell ref="G136:T136"/>
    <mergeCell ref="U136:V136"/>
    <mergeCell ref="W136:AB136"/>
    <mergeCell ref="AC136:AH136"/>
    <mergeCell ref="G137:T137"/>
    <mergeCell ref="U137:V137"/>
    <mergeCell ref="W137:AB137"/>
    <mergeCell ref="AC137:AH137"/>
    <mergeCell ref="G138:T138"/>
    <mergeCell ref="U138:V138"/>
    <mergeCell ref="W138:AB138"/>
    <mergeCell ref="AC138:AH138"/>
    <mergeCell ref="G139:T139"/>
    <mergeCell ref="U139:V139"/>
    <mergeCell ref="W139:AB139"/>
    <mergeCell ref="AC139:AH139"/>
    <mergeCell ref="W141:AB141"/>
    <mergeCell ref="AC141:AH141"/>
    <mergeCell ref="G140:T140"/>
    <mergeCell ref="U140:V140"/>
    <mergeCell ref="W140:AB140"/>
    <mergeCell ref="AC140:AH140"/>
    <mergeCell ref="U145:V145"/>
    <mergeCell ref="W145:AB145"/>
    <mergeCell ref="AC143:AH143"/>
    <mergeCell ref="G142:T142"/>
    <mergeCell ref="U142:V142"/>
    <mergeCell ref="W142:AB142"/>
    <mergeCell ref="AC142:AH142"/>
    <mergeCell ref="U146:V146"/>
    <mergeCell ref="W146:AB146"/>
    <mergeCell ref="AC145:AH145"/>
    <mergeCell ref="C144:F144"/>
    <mergeCell ref="G144:T144"/>
    <mergeCell ref="U144:V144"/>
    <mergeCell ref="W144:AB144"/>
    <mergeCell ref="AC144:AH144"/>
    <mergeCell ref="C145:F145"/>
    <mergeCell ref="G145:T145"/>
    <mergeCell ref="U148:V148"/>
    <mergeCell ref="W148:AB148"/>
    <mergeCell ref="AC146:AH146"/>
    <mergeCell ref="C147:F147"/>
    <mergeCell ref="G147:T147"/>
    <mergeCell ref="U147:V147"/>
    <mergeCell ref="W147:AB147"/>
    <mergeCell ref="AC147:AH147"/>
    <mergeCell ref="C146:F146"/>
    <mergeCell ref="G146:T146"/>
    <mergeCell ref="U150:V150"/>
    <mergeCell ref="W150:AB150"/>
    <mergeCell ref="AC148:AH148"/>
    <mergeCell ref="C149:F149"/>
    <mergeCell ref="G149:T149"/>
    <mergeCell ref="U149:V149"/>
    <mergeCell ref="W149:AB149"/>
    <mergeCell ref="AC149:AH149"/>
    <mergeCell ref="C148:F148"/>
    <mergeCell ref="G148:T148"/>
    <mergeCell ref="U152:V152"/>
    <mergeCell ref="W152:AB152"/>
    <mergeCell ref="AC150:AH150"/>
    <mergeCell ref="C151:F151"/>
    <mergeCell ref="G151:T151"/>
    <mergeCell ref="U151:V151"/>
    <mergeCell ref="W151:AB151"/>
    <mergeCell ref="AC151:AH151"/>
    <mergeCell ref="C150:F150"/>
    <mergeCell ref="G150:T150"/>
    <mergeCell ref="U154:V154"/>
    <mergeCell ref="W154:AB154"/>
    <mergeCell ref="AC152:AH152"/>
    <mergeCell ref="C153:F153"/>
    <mergeCell ref="G153:T153"/>
    <mergeCell ref="U153:V153"/>
    <mergeCell ref="W153:AB153"/>
    <mergeCell ref="AC153:AH153"/>
    <mergeCell ref="C152:F152"/>
    <mergeCell ref="G152:T152"/>
    <mergeCell ref="U156:V156"/>
    <mergeCell ref="W156:AB156"/>
    <mergeCell ref="AC154:AH154"/>
    <mergeCell ref="C155:F155"/>
    <mergeCell ref="G155:T155"/>
    <mergeCell ref="U155:V155"/>
    <mergeCell ref="W155:AB155"/>
    <mergeCell ref="AC155:AH155"/>
    <mergeCell ref="C154:F154"/>
    <mergeCell ref="G154:T154"/>
    <mergeCell ref="U158:V158"/>
    <mergeCell ref="W158:AB158"/>
    <mergeCell ref="AC156:AH156"/>
    <mergeCell ref="C157:F157"/>
    <mergeCell ref="G157:T157"/>
    <mergeCell ref="U157:V157"/>
    <mergeCell ref="W157:AB157"/>
    <mergeCell ref="AC157:AH157"/>
    <mergeCell ref="C156:F156"/>
    <mergeCell ref="G156:T156"/>
    <mergeCell ref="U160:V160"/>
    <mergeCell ref="W160:AB160"/>
    <mergeCell ref="AC158:AH158"/>
    <mergeCell ref="C159:F159"/>
    <mergeCell ref="G159:T159"/>
    <mergeCell ref="U159:V159"/>
    <mergeCell ref="W159:AB159"/>
    <mergeCell ref="AC159:AH159"/>
    <mergeCell ref="C158:F158"/>
    <mergeCell ref="G158:T158"/>
    <mergeCell ref="AC162:AH162"/>
    <mergeCell ref="U162:V162"/>
    <mergeCell ref="AC160:AH160"/>
    <mergeCell ref="C161:F161"/>
    <mergeCell ref="G161:T161"/>
    <mergeCell ref="U161:V161"/>
    <mergeCell ref="W161:AB161"/>
    <mergeCell ref="AC161:AH161"/>
    <mergeCell ref="C160:F160"/>
    <mergeCell ref="G160:T160"/>
    <mergeCell ref="G164:T164"/>
    <mergeCell ref="U164:V164"/>
    <mergeCell ref="W164:AB164"/>
    <mergeCell ref="C162:F162"/>
    <mergeCell ref="G162:T162"/>
    <mergeCell ref="W162:AB162"/>
    <mergeCell ref="G165:T165"/>
    <mergeCell ref="U165:V165"/>
    <mergeCell ref="W165:AB165"/>
    <mergeCell ref="AC164:AH164"/>
    <mergeCell ref="C163:F163"/>
    <mergeCell ref="G163:T163"/>
    <mergeCell ref="U163:V163"/>
    <mergeCell ref="W163:AB163"/>
    <mergeCell ref="AC163:AH163"/>
    <mergeCell ref="C164:F164"/>
    <mergeCell ref="C167:F167"/>
    <mergeCell ref="G167:T167"/>
    <mergeCell ref="U167:V167"/>
    <mergeCell ref="AC165:AH165"/>
    <mergeCell ref="C166:F166"/>
    <mergeCell ref="G166:T166"/>
    <mergeCell ref="U166:V166"/>
    <mergeCell ref="W166:AB166"/>
    <mergeCell ref="AC166:AH166"/>
    <mergeCell ref="C165:F165"/>
    <mergeCell ref="G169:T169"/>
    <mergeCell ref="U169:V169"/>
    <mergeCell ref="W169:AB169"/>
    <mergeCell ref="J176:T176"/>
    <mergeCell ref="AC167:AH167"/>
    <mergeCell ref="C168:F168"/>
    <mergeCell ref="G168:T168"/>
    <mergeCell ref="U168:V168"/>
    <mergeCell ref="W168:AB168"/>
    <mergeCell ref="AC168:AH168"/>
    <mergeCell ref="AC171:AH171"/>
    <mergeCell ref="C171:F171"/>
    <mergeCell ref="G171:T171"/>
    <mergeCell ref="U171:V171"/>
    <mergeCell ref="W171:AB171"/>
    <mergeCell ref="AC169:AH169"/>
    <mergeCell ref="C170:F170"/>
    <mergeCell ref="G170:T170"/>
    <mergeCell ref="AC170:AH170"/>
    <mergeCell ref="C169:F169"/>
    <mergeCell ref="H90:AC90"/>
    <mergeCell ref="J174:T174"/>
    <mergeCell ref="U170:V170"/>
    <mergeCell ref="W170:AB170"/>
    <mergeCell ref="G143:T143"/>
    <mergeCell ref="U143:V143"/>
    <mergeCell ref="W143:AB143"/>
    <mergeCell ref="G141:T141"/>
    <mergeCell ref="U141:V141"/>
    <mergeCell ref="W167:AB167"/>
    <mergeCell ref="K91:AA91"/>
    <mergeCell ref="M92:Y92"/>
    <mergeCell ref="L93:Z93"/>
    <mergeCell ref="B97:AH97"/>
    <mergeCell ref="B98:AH98"/>
    <mergeCell ref="M84:O84"/>
    <mergeCell ref="R84:U84"/>
    <mergeCell ref="C87:E87"/>
    <mergeCell ref="H87:O87"/>
    <mergeCell ref="S87:AG87"/>
  </mergeCells>
  <hyperlinks>
    <hyperlink ref="M92" r:id="rId1" display="komunazh@t-home.mk"/>
  </hyperlinks>
  <printOptions/>
  <pageMargins left="0.2" right="0.2" top="0.77" bottom="0.72" header="0.5" footer="0.5"/>
  <pageSetup horizontalDpi="600" verticalDpi="600" orientation="portrait" paperSize="9" r:id="rId2"/>
  <headerFooter alignWithMargins="0">
    <oddHeader>&amp;R&amp;"Makedonska Helvetika,Regular"Strana&amp;"Arial,Regular" &amp;P</oddHeader>
  </headerFooter>
  <rowBreaks count="2" manualBreakCount="2">
    <brk id="121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Drzaven zavod za revizija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Kumova</dc:creator>
  <cp:keywords/>
  <dc:description/>
  <cp:lastModifiedBy>Lenovo</cp:lastModifiedBy>
  <cp:lastPrinted>2017-03-06T08:51:54Z</cp:lastPrinted>
  <dcterms:created xsi:type="dcterms:W3CDTF">2002-07-26T18:12:35Z</dcterms:created>
  <dcterms:modified xsi:type="dcterms:W3CDTF">2018-02-22T13:58:47Z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